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650" windowHeight="12285"/>
  </bookViews>
  <sheets>
    <sheet name="Sheet2" sheetId="2" r:id="rId1"/>
    <sheet name="Sheet3" sheetId="3" r:id="rId2"/>
  </sheets>
  <calcPr calcId="171027"/>
</workbook>
</file>

<file path=xl/calcChain.xml><?xml version="1.0" encoding="utf-8"?>
<calcChain xmlns="http://schemas.openxmlformats.org/spreadsheetml/2006/main">
  <c r="E125" i="2" l="1"/>
  <c r="E177" i="2"/>
  <c r="E8" i="2" l="1"/>
  <c r="E5" i="2"/>
  <c r="G3" i="2"/>
  <c r="E41" i="2" s="1"/>
  <c r="E72" i="2" l="1"/>
  <c r="E118" i="2"/>
  <c r="E92" i="2"/>
  <c r="E102" i="2"/>
  <c r="E108" i="2"/>
  <c r="E11" i="2"/>
  <c r="E35" i="2"/>
  <c r="E12" i="2"/>
  <c r="E122" i="2"/>
  <c r="E100" i="2"/>
  <c r="E101" i="2"/>
  <c r="E70" i="2"/>
  <c r="E71" i="2"/>
  <c r="E169" i="2"/>
  <c r="E128" i="2"/>
  <c r="E75" i="2"/>
  <c r="E105" i="2"/>
  <c r="E119" i="2"/>
  <c r="E109" i="2"/>
  <c r="E10" i="2"/>
  <c r="E110" i="2"/>
  <c r="E93" i="2"/>
  <c r="E124" i="2"/>
  <c r="E94" i="2"/>
  <c r="E67" i="2"/>
  <c r="E97" i="2"/>
  <c r="E113" i="2"/>
  <c r="E131" i="2"/>
  <c r="E68" i="2"/>
  <c r="E90" i="2"/>
  <c r="E98" i="2"/>
  <c r="E106" i="2"/>
  <c r="E114" i="2"/>
  <c r="E121" i="2"/>
  <c r="E69" i="2"/>
  <c r="E91" i="2"/>
  <c r="E99" i="2"/>
  <c r="E107" i="2"/>
  <c r="E115" i="2"/>
  <c r="E123" i="2"/>
  <c r="E130" i="2"/>
  <c r="E13" i="2"/>
  <c r="E73" i="2"/>
  <c r="E95" i="2"/>
  <c r="E103" i="2"/>
  <c r="E111" i="2"/>
  <c r="E42" i="2"/>
  <c r="E129" i="2"/>
  <c r="E66" i="2"/>
  <c r="E74" i="2"/>
  <c r="E96" i="2"/>
  <c r="E104" i="2"/>
  <c r="E112" i="2"/>
  <c r="E53" i="2"/>
  <c r="E126" i="2"/>
  <c r="E127" i="2"/>
</calcChain>
</file>

<file path=xl/comments1.xml><?xml version="1.0" encoding="utf-8"?>
<comments xmlns="http://schemas.openxmlformats.org/spreadsheetml/2006/main">
  <authors>
    <author>ServUS</author>
  </authors>
  <commentList>
    <comment ref="E52" authorId="0">
      <text>
        <r>
          <rPr>
            <b/>
            <sz val="9"/>
            <color indexed="81"/>
            <rFont val="Tahoma"/>
            <family val="2"/>
          </rPr>
          <t>ServUS:</t>
        </r>
        <r>
          <rPr>
            <sz val="9"/>
            <color indexed="81"/>
            <rFont val="Tahoma"/>
            <family val="2"/>
          </rPr>
          <t xml:space="preserve">
Rate changed based on email from DDS on 6/15/17
</t>
        </r>
      </text>
    </comment>
    <comment ref="E54" authorId="0">
      <text>
        <r>
          <rPr>
            <b/>
            <sz val="9"/>
            <color indexed="81"/>
            <rFont val="Tahoma"/>
            <family val="2"/>
          </rPr>
          <t>ServUS:</t>
        </r>
        <r>
          <rPr>
            <sz val="9"/>
            <color indexed="81"/>
            <rFont val="Tahoma"/>
            <family val="2"/>
          </rPr>
          <t xml:space="preserve">
Rate changed based on email from DDS on 6/15/17</t>
        </r>
      </text>
    </comment>
    <comment ref="E77" authorId="0">
      <text>
        <r>
          <rPr>
            <b/>
            <sz val="9"/>
            <color indexed="81"/>
            <rFont val="Tahoma"/>
            <family val="2"/>
          </rPr>
          <t>ServUS:</t>
        </r>
        <r>
          <rPr>
            <sz val="9"/>
            <color indexed="81"/>
            <rFont val="Tahoma"/>
            <family val="2"/>
          </rPr>
          <t xml:space="preserve">
Rate adjusted by DDS on 6/15/2017</t>
        </r>
      </text>
    </comment>
    <comment ref="E78" authorId="0">
      <text>
        <r>
          <rPr>
            <b/>
            <sz val="9"/>
            <color indexed="81"/>
            <rFont val="Tahoma"/>
            <family val="2"/>
          </rPr>
          <t>ServUS:</t>
        </r>
        <r>
          <rPr>
            <sz val="9"/>
            <color indexed="81"/>
            <rFont val="Tahoma"/>
            <family val="2"/>
          </rPr>
          <t xml:space="preserve">
Rate adjusted by DDS on 6/15/2017</t>
        </r>
      </text>
    </comment>
    <comment ref="E116" authorId="0">
      <text>
        <r>
          <rPr>
            <b/>
            <sz val="9"/>
            <color indexed="81"/>
            <rFont val="Tahoma"/>
            <family val="2"/>
          </rPr>
          <t>ServUS:</t>
        </r>
        <r>
          <rPr>
            <sz val="9"/>
            <color indexed="81"/>
            <rFont val="Tahoma"/>
            <family val="2"/>
          </rPr>
          <t xml:space="preserve">
Rate changed based on email from DDS on 6/15/2017.</t>
        </r>
      </text>
    </comment>
    <comment ref="E117" authorId="0">
      <text>
        <r>
          <rPr>
            <b/>
            <sz val="9"/>
            <color indexed="81"/>
            <rFont val="Tahoma"/>
            <family val="2"/>
          </rPr>
          <t>ServUS:</t>
        </r>
        <r>
          <rPr>
            <sz val="9"/>
            <color indexed="81"/>
            <rFont val="Tahoma"/>
            <family val="2"/>
          </rPr>
          <t xml:space="preserve">
Rate changed based on email from DDS on 6/15/2017.</t>
        </r>
      </text>
    </comment>
    <comment ref="E135" authorId="0">
      <text>
        <r>
          <rPr>
            <b/>
            <sz val="9"/>
            <color indexed="81"/>
            <rFont val="Tahoma"/>
            <family val="2"/>
          </rPr>
          <t>ServUS:</t>
        </r>
        <r>
          <rPr>
            <sz val="9"/>
            <color indexed="81"/>
            <rFont val="Tahoma"/>
            <family val="2"/>
          </rPr>
          <t xml:space="preserve">
Rate adjusted based on conversation on 6/22/2017.</t>
        </r>
      </text>
    </comment>
    <comment ref="E136" authorId="0">
      <text>
        <r>
          <rPr>
            <b/>
            <sz val="9"/>
            <color indexed="81"/>
            <rFont val="Tahoma"/>
            <family val="2"/>
          </rPr>
          <t>ServUS:</t>
        </r>
        <r>
          <rPr>
            <sz val="9"/>
            <color indexed="81"/>
            <rFont val="Tahoma"/>
            <family val="2"/>
          </rPr>
          <t xml:space="preserve">
Rate adjusted based on conversation on 6/22/17.</t>
        </r>
      </text>
    </comment>
    <comment ref="E137" authorId="0">
      <text>
        <r>
          <rPr>
            <b/>
            <sz val="9"/>
            <color indexed="81"/>
            <rFont val="Tahoma"/>
            <family val="2"/>
          </rPr>
          <t>ServUS:</t>
        </r>
        <r>
          <rPr>
            <sz val="9"/>
            <color indexed="81"/>
            <rFont val="Tahoma"/>
            <family val="2"/>
          </rPr>
          <t xml:space="preserve">
Rate adjusted based on conversation on 6/22/2017.</t>
        </r>
      </text>
    </comment>
    <comment ref="E138" authorId="0">
      <text>
        <r>
          <rPr>
            <b/>
            <sz val="9"/>
            <color indexed="81"/>
            <rFont val="Tahoma"/>
            <family val="2"/>
          </rPr>
          <t>ServUS:</t>
        </r>
        <r>
          <rPr>
            <sz val="9"/>
            <color indexed="81"/>
            <rFont val="Tahoma"/>
            <family val="2"/>
          </rPr>
          <t xml:space="preserve">
Rate adjusted based on conversation on 6/22/2017.</t>
        </r>
      </text>
    </comment>
    <comment ref="E139" authorId="0">
      <text>
        <r>
          <rPr>
            <b/>
            <sz val="9"/>
            <color indexed="81"/>
            <rFont val="Tahoma"/>
            <family val="2"/>
          </rPr>
          <t>ServUS:</t>
        </r>
        <r>
          <rPr>
            <sz val="9"/>
            <color indexed="81"/>
            <rFont val="Tahoma"/>
            <family val="2"/>
          </rPr>
          <t xml:space="preserve">
Rate adjusted based on conversation on 6/22/17.</t>
        </r>
      </text>
    </comment>
    <comment ref="E140" authorId="0">
      <text>
        <r>
          <rPr>
            <b/>
            <sz val="9"/>
            <color indexed="81"/>
            <rFont val="Tahoma"/>
            <family val="2"/>
          </rPr>
          <t>ServUS:</t>
        </r>
        <r>
          <rPr>
            <sz val="9"/>
            <color indexed="81"/>
            <rFont val="Tahoma"/>
            <family val="2"/>
          </rPr>
          <t xml:space="preserve">
Rate adjusted based on conversation on 6/22/17.</t>
        </r>
      </text>
    </comment>
    <comment ref="E141" authorId="0">
      <text>
        <r>
          <rPr>
            <b/>
            <sz val="9"/>
            <color indexed="81"/>
            <rFont val="Tahoma"/>
            <family val="2"/>
          </rPr>
          <t>ServUS:</t>
        </r>
        <r>
          <rPr>
            <sz val="9"/>
            <color indexed="81"/>
            <rFont val="Tahoma"/>
            <family val="2"/>
          </rPr>
          <t xml:space="preserve">
Rate adjusted based on conversation on 6/22/2017.</t>
        </r>
      </text>
    </comment>
    <comment ref="E142" authorId="0">
      <text>
        <r>
          <rPr>
            <b/>
            <sz val="9"/>
            <color indexed="81"/>
            <rFont val="Tahoma"/>
            <family val="2"/>
          </rPr>
          <t>ServUS:</t>
        </r>
        <r>
          <rPr>
            <sz val="9"/>
            <color indexed="81"/>
            <rFont val="Tahoma"/>
            <family val="2"/>
          </rPr>
          <t xml:space="preserve">
Rate adjusted based on conversation on 6/22/2017.</t>
        </r>
      </text>
    </comment>
    <comment ref="E143" authorId="0">
      <text>
        <r>
          <rPr>
            <b/>
            <sz val="9"/>
            <color indexed="81"/>
            <rFont val="Tahoma"/>
            <family val="2"/>
          </rPr>
          <t>ServUS:</t>
        </r>
        <r>
          <rPr>
            <sz val="9"/>
            <color indexed="81"/>
            <rFont val="Tahoma"/>
            <family val="2"/>
          </rPr>
          <t xml:space="preserve">
Rate adjusted based on conversation on 6/22/17.</t>
        </r>
      </text>
    </comment>
    <comment ref="E144" authorId="0">
      <text>
        <r>
          <rPr>
            <b/>
            <sz val="9"/>
            <color indexed="81"/>
            <rFont val="Tahoma"/>
            <family val="2"/>
          </rPr>
          <t>ServUS:</t>
        </r>
        <r>
          <rPr>
            <sz val="9"/>
            <color indexed="81"/>
            <rFont val="Tahoma"/>
            <family val="2"/>
          </rPr>
          <t xml:space="preserve">
Rate adjusted based on conversation on 6/22/17.</t>
        </r>
      </text>
    </comment>
    <comment ref="E145" authorId="0">
      <text>
        <r>
          <rPr>
            <b/>
            <sz val="9"/>
            <color indexed="81"/>
            <rFont val="Tahoma"/>
            <family val="2"/>
          </rPr>
          <t>ServUS:</t>
        </r>
        <r>
          <rPr>
            <sz val="9"/>
            <color indexed="81"/>
            <rFont val="Tahoma"/>
            <family val="2"/>
          </rPr>
          <t xml:space="preserve">
Rate adjusted based on conversation on 6/22/17.</t>
        </r>
      </text>
    </comment>
    <comment ref="E146" authorId="0">
      <text>
        <r>
          <rPr>
            <b/>
            <sz val="9"/>
            <color indexed="81"/>
            <rFont val="Tahoma"/>
            <family val="2"/>
          </rPr>
          <t>ServUS:</t>
        </r>
        <r>
          <rPr>
            <sz val="9"/>
            <color indexed="81"/>
            <rFont val="Tahoma"/>
            <family val="2"/>
          </rPr>
          <t xml:space="preserve">
Rate adjusted based on conversation on 6/22/17.</t>
        </r>
      </text>
    </comment>
    <comment ref="E147" authorId="0">
      <text>
        <r>
          <rPr>
            <b/>
            <sz val="9"/>
            <color indexed="81"/>
            <rFont val="Tahoma"/>
            <family val="2"/>
          </rPr>
          <t>ServUS:</t>
        </r>
        <r>
          <rPr>
            <sz val="9"/>
            <color indexed="81"/>
            <rFont val="Tahoma"/>
            <family val="2"/>
          </rPr>
          <t xml:space="preserve">
Rate adjusted based on conversation on 6/22/17.</t>
        </r>
      </text>
    </comment>
    <comment ref="E148" authorId="0">
      <text>
        <r>
          <rPr>
            <b/>
            <sz val="9"/>
            <color indexed="81"/>
            <rFont val="Tahoma"/>
            <family val="2"/>
          </rPr>
          <t>ServUS:</t>
        </r>
        <r>
          <rPr>
            <sz val="9"/>
            <color indexed="81"/>
            <rFont val="Tahoma"/>
            <family val="2"/>
          </rPr>
          <t xml:space="preserve">
Rate adjusted based on conversation on 6/22/17.</t>
        </r>
      </text>
    </comment>
    <comment ref="E150" authorId="0">
      <text>
        <r>
          <rPr>
            <b/>
            <sz val="9"/>
            <color indexed="81"/>
            <rFont val="Tahoma"/>
            <family val="2"/>
          </rPr>
          <t>ServUS:</t>
        </r>
        <r>
          <rPr>
            <sz val="9"/>
            <color indexed="81"/>
            <rFont val="Tahoma"/>
            <family val="2"/>
          </rPr>
          <t xml:space="preserve">
Adjusted Rate based on conversations on 6/22/2017.</t>
        </r>
      </text>
    </comment>
    <comment ref="E151" authorId="0">
      <text>
        <r>
          <rPr>
            <b/>
            <sz val="9"/>
            <color indexed="81"/>
            <rFont val="Tahoma"/>
            <family val="2"/>
          </rPr>
          <t>ServUS:</t>
        </r>
        <r>
          <rPr>
            <sz val="9"/>
            <color indexed="81"/>
            <rFont val="Tahoma"/>
            <family val="2"/>
          </rPr>
          <t xml:space="preserve">
Adjusted Rate based on conversations on 6/22/2017.</t>
        </r>
      </text>
    </comment>
    <comment ref="E152" authorId="0">
      <text>
        <r>
          <rPr>
            <b/>
            <sz val="9"/>
            <color indexed="81"/>
            <rFont val="Tahoma"/>
            <family val="2"/>
          </rPr>
          <t>ServUS:</t>
        </r>
        <r>
          <rPr>
            <sz val="9"/>
            <color indexed="81"/>
            <rFont val="Tahoma"/>
            <family val="2"/>
          </rPr>
          <t xml:space="preserve">
Adjusted Rate based on conversations on 6/22/2017.</t>
        </r>
      </text>
    </comment>
    <comment ref="E153" authorId="0">
      <text>
        <r>
          <rPr>
            <b/>
            <sz val="9"/>
            <color indexed="81"/>
            <rFont val="Tahoma"/>
            <family val="2"/>
          </rPr>
          <t>ServUS:</t>
        </r>
        <r>
          <rPr>
            <sz val="9"/>
            <color indexed="81"/>
            <rFont val="Tahoma"/>
            <family val="2"/>
          </rPr>
          <t xml:space="preserve">
Adjusted Rate based on conversations on 6/22/2017.</t>
        </r>
      </text>
    </comment>
    <comment ref="E154" authorId="0">
      <text>
        <r>
          <rPr>
            <b/>
            <sz val="9"/>
            <color indexed="81"/>
            <rFont val="Tahoma"/>
            <family val="2"/>
          </rPr>
          <t>ServUS:</t>
        </r>
        <r>
          <rPr>
            <sz val="9"/>
            <color indexed="81"/>
            <rFont val="Tahoma"/>
            <family val="2"/>
          </rPr>
          <t xml:space="preserve">
Adjusted Rate based on conversations on 6/22/2017.</t>
        </r>
      </text>
    </comment>
    <comment ref="E155" authorId="0">
      <text>
        <r>
          <rPr>
            <b/>
            <sz val="9"/>
            <color indexed="81"/>
            <rFont val="Tahoma"/>
            <family val="2"/>
          </rPr>
          <t>ServUS:</t>
        </r>
        <r>
          <rPr>
            <sz val="9"/>
            <color indexed="81"/>
            <rFont val="Tahoma"/>
            <family val="2"/>
          </rPr>
          <t xml:space="preserve">
Adjusted Rate based on conversations on 6/22/2017.</t>
        </r>
      </text>
    </comment>
    <comment ref="E156" authorId="0">
      <text>
        <r>
          <rPr>
            <b/>
            <sz val="9"/>
            <color indexed="81"/>
            <rFont val="Tahoma"/>
            <family val="2"/>
          </rPr>
          <t>ServUS:</t>
        </r>
        <r>
          <rPr>
            <sz val="9"/>
            <color indexed="81"/>
            <rFont val="Tahoma"/>
            <family val="2"/>
          </rPr>
          <t xml:space="preserve">
Adjusted Rate based on conversations on 6/22/2017.</t>
        </r>
      </text>
    </comment>
    <comment ref="E157" authorId="0">
      <text>
        <r>
          <rPr>
            <b/>
            <sz val="9"/>
            <color indexed="81"/>
            <rFont val="Tahoma"/>
            <family val="2"/>
          </rPr>
          <t>ServUS:</t>
        </r>
        <r>
          <rPr>
            <sz val="9"/>
            <color indexed="81"/>
            <rFont val="Tahoma"/>
            <family val="2"/>
          </rPr>
          <t xml:space="preserve">
Adjusted Rate based on conversations on 6/22/2017.</t>
        </r>
      </text>
    </comment>
    <comment ref="E167" authorId="0">
      <text>
        <r>
          <rPr>
            <b/>
            <sz val="9"/>
            <color indexed="81"/>
            <rFont val="Tahoma"/>
            <family val="2"/>
          </rPr>
          <t>ServUS:</t>
        </r>
        <r>
          <rPr>
            <sz val="9"/>
            <color indexed="81"/>
            <rFont val="Tahoma"/>
            <family val="2"/>
          </rPr>
          <t xml:space="preserve">
Rate changed to 6.44 from 6.21.</t>
        </r>
      </text>
    </comment>
  </commentList>
</comments>
</file>

<file path=xl/sharedStrings.xml><?xml version="1.0" encoding="utf-8"?>
<sst xmlns="http://schemas.openxmlformats.org/spreadsheetml/2006/main" count="563" uniqueCount="365">
  <si>
    <t>Billable Unit</t>
  </si>
  <si>
    <t>Art Therapy</t>
  </si>
  <si>
    <t>Art Therapy Extension</t>
  </si>
  <si>
    <t>G0176-U5-22</t>
  </si>
  <si>
    <t>Art Therapy Group</t>
  </si>
  <si>
    <t>Dance Therapy</t>
  </si>
  <si>
    <t>G0176-U6-22</t>
  </si>
  <si>
    <t>Dance Therapy Group</t>
  </si>
  <si>
    <t>G0176-U6-HQ</t>
  </si>
  <si>
    <t>Dance Therapy Group Extension</t>
  </si>
  <si>
    <t>G0176-U6-HQ-22</t>
  </si>
  <si>
    <t>Drama Therapy Extension</t>
  </si>
  <si>
    <t>G0176-U7-22</t>
  </si>
  <si>
    <t>Drama Therapy Group</t>
  </si>
  <si>
    <t>G0176-U7-HQ</t>
  </si>
  <si>
    <t>Drama Therapy Group Extension</t>
  </si>
  <si>
    <t>G0176-U7-HQ-22</t>
  </si>
  <si>
    <t>G0176-U8-22</t>
  </si>
  <si>
    <t>Music Therapy Group</t>
  </si>
  <si>
    <t>G0176-U8-HQ</t>
  </si>
  <si>
    <t>G0176-U8-HQ-22</t>
  </si>
  <si>
    <t>H0031 U4</t>
  </si>
  <si>
    <t>One Assessment</t>
  </si>
  <si>
    <t>H0025 U4</t>
  </si>
  <si>
    <t>H0025 U6</t>
  </si>
  <si>
    <t>H0025 U7</t>
  </si>
  <si>
    <t>Day Habilitation</t>
  </si>
  <si>
    <t>S9977-U4</t>
  </si>
  <si>
    <t>Daily</t>
  </si>
  <si>
    <t>T2015 U4 HI</t>
  </si>
  <si>
    <t>S5165 U4 </t>
  </si>
  <si>
    <t>S5110 U4 </t>
  </si>
  <si>
    <t>T2033 UA </t>
  </si>
  <si>
    <t>T2033 UB</t>
  </si>
  <si>
    <t>T2033 UD</t>
  </si>
  <si>
    <t>Individualized Day Supports (1:1)</t>
  </si>
  <si>
    <t>T2021-U3</t>
  </si>
  <si>
    <t>T2038 U4</t>
  </si>
  <si>
    <t>T1019-U1-22</t>
  </si>
  <si>
    <t>S5160 U4 </t>
  </si>
  <si>
    <t>Personal Emergency Response System (PERS) Service Fee</t>
  </si>
  <si>
    <t>S5161 U4</t>
  </si>
  <si>
    <t>Service Per Month</t>
  </si>
  <si>
    <t>G0151-U1</t>
  </si>
  <si>
    <t>G0151-U2</t>
  </si>
  <si>
    <t xml:space="preserve">Residential Habilitation (4 people) Basic Support (Level 1) </t>
  </si>
  <si>
    <t>T2033 U1 </t>
  </si>
  <si>
    <t xml:space="preserve">Residential Habilitation (4 people) Moderate Support (Level 2) </t>
  </si>
  <si>
    <t xml:space="preserve">Residential Habilitation(4 people) Enhanced Support (Level 3) </t>
  </si>
  <si>
    <t>T2033 U3 </t>
  </si>
  <si>
    <t xml:space="preserve">Residential Habilitation(4 people) Intensive Support </t>
  </si>
  <si>
    <t>T2033 U1 TE</t>
  </si>
  <si>
    <t xml:space="preserve">Residential Habilitation(5/6 people) Basic Support (Level 1) </t>
  </si>
  <si>
    <t xml:space="preserve">Residential Habilitation(5/6 people) Moderate Support (Level 2) </t>
  </si>
  <si>
    <t>T2033 U6</t>
  </si>
  <si>
    <t>Residential Habilitation(5/6 people) Enhanced  Moderate Support (Level-3)</t>
  </si>
  <si>
    <t>T2033 U7</t>
  </si>
  <si>
    <t xml:space="preserve">Residential Habilitation(5/6 people) Intensive  Support </t>
  </si>
  <si>
    <t>T2033 U8 </t>
  </si>
  <si>
    <t>T2033 U2 HI  </t>
  </si>
  <si>
    <t>Respite</t>
  </si>
  <si>
    <t xml:space="preserve">Hourly Respite, extended </t>
  </si>
  <si>
    <t xml:space="preserve">Daily Respite, extended </t>
  </si>
  <si>
    <t>15 Minutes</t>
  </si>
  <si>
    <t xml:space="preserve">Speech, Hearing and Language Assessment </t>
  </si>
  <si>
    <t>Speech, Hearing and Language Service – On-Going</t>
  </si>
  <si>
    <t>G0153-U2</t>
  </si>
  <si>
    <t xml:space="preserve">SL (3) Basic Support Level 1 </t>
  </si>
  <si>
    <t>T2016 U1</t>
  </si>
  <si>
    <t>SL (3) Basic Support Level 1 W/TRANS</t>
  </si>
  <si>
    <t>T2016 U1 HI</t>
  </si>
  <si>
    <t xml:space="preserve">SL (3) Basic Support Level 2 </t>
  </si>
  <si>
    <t>SL (3) Basic Support Level 2 W/TRANS</t>
  </si>
  <si>
    <t xml:space="preserve">T2016 U2 HI </t>
  </si>
  <si>
    <t>SL (3) Moderate Support Level (1)</t>
  </si>
  <si>
    <t>T2016 U3</t>
  </si>
  <si>
    <t xml:space="preserve">SL (3) Moderate Support Level 1 W/TRANS </t>
  </si>
  <si>
    <t>T2016 U3 HI</t>
  </si>
  <si>
    <t>SL (3) Moderate Support Level 2</t>
  </si>
  <si>
    <t xml:space="preserve">T2016 U4 </t>
  </si>
  <si>
    <t>SL (3) Moderate Support Level 2 W/TRANS</t>
  </si>
  <si>
    <t>T2016 U4 HI</t>
  </si>
  <si>
    <t>SL (3) Intensive Support Level 1</t>
  </si>
  <si>
    <t>T2016 U5</t>
  </si>
  <si>
    <t>SL (3) Intensive Support Level 1 W/TRANS</t>
  </si>
  <si>
    <t>T2016 U5 HI</t>
  </si>
  <si>
    <t>SL (3) Intensive Support Level 2</t>
  </si>
  <si>
    <t>T2016 U6</t>
  </si>
  <si>
    <t>SL (3) Intensive Support Level 2 W/TRANS</t>
  </si>
  <si>
    <t>T2016 U6 HI</t>
  </si>
  <si>
    <t>SL (2) Basic Support Level 1</t>
  </si>
  <si>
    <t>T2016 U7</t>
  </si>
  <si>
    <t>SL (2) Basic Support Level 1 W/TRANS</t>
  </si>
  <si>
    <t>T2016 U7 HI</t>
  </si>
  <si>
    <t>SL (2) Basic Support Level 2</t>
  </si>
  <si>
    <t>T2016 U8</t>
  </si>
  <si>
    <t>SL (2) Basic Support Level 2 W/TRANS</t>
  </si>
  <si>
    <t>T2016 U8 HI</t>
  </si>
  <si>
    <t>SL (2) Moderate Support Level 1</t>
  </si>
  <si>
    <t>T2016 U9</t>
  </si>
  <si>
    <t>SL (2) Moderate Support Level 1 W/TRANS</t>
  </si>
  <si>
    <t>T2016 U9 HI</t>
  </si>
  <si>
    <t>SL (2) Moderate Support Level 2</t>
  </si>
  <si>
    <t xml:space="preserve">T2016 UA </t>
  </si>
  <si>
    <t>SL (2) Moderate Support Level 2 W/TRANS</t>
  </si>
  <si>
    <t>T2016 UA HI</t>
  </si>
  <si>
    <t>T2016 UB</t>
  </si>
  <si>
    <t>SL (2) Intensive Support Level 1 W/TRANS</t>
  </si>
  <si>
    <t>T2016 UB HI</t>
  </si>
  <si>
    <t xml:space="preserve">SL (1) One to One Asleep Overnight </t>
  </si>
  <si>
    <t>T2016 UD</t>
  </si>
  <si>
    <t>One Day</t>
  </si>
  <si>
    <t>SL (1) One to One Asleep Overnight W/TRANS</t>
  </si>
  <si>
    <t>T2016 UD HI</t>
  </si>
  <si>
    <t xml:space="preserve">SL (1) One to One Awake Overnight </t>
  </si>
  <si>
    <t xml:space="preserve">T2016 UC </t>
  </si>
  <si>
    <t>SL (1) One to One Awake Overnight W/TRANS</t>
  </si>
  <si>
    <t>T2016 UC HI</t>
  </si>
  <si>
    <t xml:space="preserve">SL Periodic </t>
  </si>
  <si>
    <t>T2017 U1</t>
  </si>
  <si>
    <t>SL Periodic with transportation</t>
  </si>
  <si>
    <t>T2017 U1 HI</t>
  </si>
  <si>
    <t>T2017 U1 TE</t>
  </si>
  <si>
    <t>Supported Living (3) with 24 Skilled Nursing with Transportation</t>
  </si>
  <si>
    <t>T2017 TE HI</t>
  </si>
  <si>
    <t>T2039 U4</t>
  </si>
  <si>
    <t>Bereavement Assessment and Counseling (Conduct Assessment within first 2 hours)</t>
  </si>
  <si>
    <t>Bereavement Counseling Extended</t>
  </si>
  <si>
    <t>96152-HI-22</t>
  </si>
  <si>
    <t>Fitness Trainer Assessment and ongoing services (Conduct Assessment within first 2 hours</t>
  </si>
  <si>
    <t>Fitness Trainer Extension</t>
  </si>
  <si>
    <t>Nutritional Assessment and ongoing services (Conduct Assessment within first 2 hours)</t>
  </si>
  <si>
    <t>Nutritional Counseling Extended</t>
  </si>
  <si>
    <t>Sexual Education Assessment and ongoing services (Conduct Assessment within first 2 hours)</t>
  </si>
  <si>
    <t xml:space="preserve">Environmental Accessibility Adaptation </t>
  </si>
  <si>
    <t xml:space="preserve">Personal Care Services </t>
  </si>
  <si>
    <t>Vehicle Modification Services</t>
  </si>
  <si>
    <t xml:space="preserve">Host Home Without Transportation Services </t>
  </si>
  <si>
    <t xml:space="preserve">In-Home Supports Services </t>
  </si>
  <si>
    <t>Creative Art Therapies Services</t>
  </si>
  <si>
    <t>Behavioral Support Services</t>
  </si>
  <si>
    <t>Day Habilitation Services</t>
  </si>
  <si>
    <t xml:space="preserve">Dental Services </t>
  </si>
  <si>
    <t>Employment Readiness Services</t>
  </si>
  <si>
    <t>Individualized Day Supports</t>
  </si>
  <si>
    <t>Occupational Therapy Services</t>
  </si>
  <si>
    <t>Personal Emergency Response System Services</t>
  </si>
  <si>
    <t>Physical Therapy Services</t>
  </si>
  <si>
    <t>Residential Habilitation Services</t>
  </si>
  <si>
    <t>Skilled Nursing Servies</t>
  </si>
  <si>
    <t>Speech Hearing, and Language Services</t>
  </si>
  <si>
    <t xml:space="preserve">Supported Living Services </t>
  </si>
  <si>
    <t>Wellness Services</t>
  </si>
  <si>
    <t xml:space="preserve">Service Description </t>
  </si>
  <si>
    <t>Procedure Codes</t>
  </si>
  <si>
    <t>Art Therapy Group Extension</t>
  </si>
  <si>
    <t>Dance Therapy Extension</t>
  </si>
  <si>
    <t>Drama Therapy</t>
  </si>
  <si>
    <t>Music Therapy</t>
  </si>
  <si>
    <t>Music Therapy Extension</t>
  </si>
  <si>
    <t>Music Therapy Group Extension</t>
  </si>
  <si>
    <t>G0176-U5</t>
  </si>
  <si>
    <t>G0176-U5-HQ</t>
  </si>
  <si>
    <t>G0176-U5-HQ-22</t>
  </si>
  <si>
    <t>G0176-U6</t>
  </si>
  <si>
    <t>G0176-U7</t>
  </si>
  <si>
    <t>G0176-U8</t>
  </si>
  <si>
    <t>One Service</t>
  </si>
  <si>
    <t>Host Home Basic Acuity</t>
  </si>
  <si>
    <t>Host Home Medium Acuity</t>
  </si>
  <si>
    <t>Host Home Intense Acuity</t>
  </si>
  <si>
    <t>T2033 UC</t>
  </si>
  <si>
    <t>Host Home High Acuity</t>
  </si>
  <si>
    <t xml:space="preserve">In Home Supports </t>
  </si>
  <si>
    <t>In Home Supports Extensions</t>
  </si>
  <si>
    <t>99509 U4-22</t>
  </si>
  <si>
    <t>99509-U4</t>
  </si>
  <si>
    <t>15 Minutes/ Per Hour</t>
  </si>
  <si>
    <t>5.88 per Unit/ $23.52 per Hour</t>
  </si>
  <si>
    <t>45 Minutes</t>
  </si>
  <si>
    <t>75.77 per 45 minutes/ $25.25 per unit</t>
  </si>
  <si>
    <t>BS Diagnostic Assessment</t>
  </si>
  <si>
    <t>BS Professional Services</t>
  </si>
  <si>
    <t>BS Paraprofessional Services</t>
  </si>
  <si>
    <t xml:space="preserve">BS Non-Professional </t>
  </si>
  <si>
    <t>$26.66 per unit / $106.64 per hour</t>
  </si>
  <si>
    <t>$16.42 per unit/ $65.68 per hour</t>
  </si>
  <si>
    <t>$6.03 per unit/ $24.12 per hour</t>
  </si>
  <si>
    <t>S5135 - U1</t>
  </si>
  <si>
    <t>S5135 - U2</t>
  </si>
  <si>
    <t>$4.77 per unit / $19.08 per hour</t>
  </si>
  <si>
    <t>$2.94 per unit / $11.76 per hour</t>
  </si>
  <si>
    <t>Companion Services Group (1:3)</t>
  </si>
  <si>
    <t>Companion Services Individual (1:1)</t>
  </si>
  <si>
    <t>T2021 U4</t>
  </si>
  <si>
    <t>S9977 - U4</t>
  </si>
  <si>
    <t>S5170 - U4</t>
  </si>
  <si>
    <t>T2021 U5</t>
  </si>
  <si>
    <t>$10.39 per unit / $41.56 per hour</t>
  </si>
  <si>
    <t>Day Habilitation (1:1)</t>
  </si>
  <si>
    <t>Day Habilitation with Meals through third party vendor (1:4)</t>
  </si>
  <si>
    <t>Day Habilitation with Meals (1:4)</t>
  </si>
  <si>
    <t>$5.49 per unit / $21.96 per hour</t>
  </si>
  <si>
    <t>$4.73 per unit / $18.92 per hour</t>
  </si>
  <si>
    <t>Family Training Services</t>
  </si>
  <si>
    <t>$15.36 per unit / $61.44 per hour</t>
  </si>
  <si>
    <t>Individualized Day Supports with meals</t>
  </si>
  <si>
    <t>T2021 HI</t>
  </si>
  <si>
    <t>$5.36 per unit / $21.44 per hour</t>
  </si>
  <si>
    <t>$9.50 per unit / $38.00 per hour</t>
  </si>
  <si>
    <t>Occupational Therapy Assessment</t>
  </si>
  <si>
    <t>Occupational Therapy -On-Going</t>
  </si>
  <si>
    <t>G0152U1</t>
  </si>
  <si>
    <t>$25.26 per unit / $101.04 per hour</t>
  </si>
  <si>
    <t>Personal Emergency Response System (PERS) Installation and testing Services</t>
  </si>
  <si>
    <t>On Time Installation and Testing</t>
  </si>
  <si>
    <t>Physical Therapy Services Assessment</t>
  </si>
  <si>
    <t>Physical Therapy Services On-Going</t>
  </si>
  <si>
    <t>T2033 U2</t>
  </si>
  <si>
    <t>T2033 U4 </t>
  </si>
  <si>
    <t>Residential Habilitation(4 people)-with 24 Hr. Skilled Nursing (LPN)</t>
  </si>
  <si>
    <t>T2033 U5 </t>
  </si>
  <si>
    <t xml:space="preserve">Residential Habilitation  (5/6 people) with 24 Hr. Skilled Nursing (LPN)
</t>
  </si>
  <si>
    <t xml:space="preserve">Hourly Respite  (ONLY PROVIDED IN PERSONS HOME)
</t>
  </si>
  <si>
    <t xml:space="preserve">Daily Respite (ONLY PROVIDED OUTSIDE OF THE PERSONS HOME)
</t>
  </si>
  <si>
    <t>S9125-U4-22</t>
  </si>
  <si>
    <t>S9125-U4</t>
  </si>
  <si>
    <t>T1005-U4-22</t>
  </si>
  <si>
    <t>T1005-U4</t>
  </si>
  <si>
    <t>$5.18 per unit / $20.72 per hour</t>
  </si>
  <si>
    <t>404.10 Per Day</t>
  </si>
  <si>
    <t>Skilled Nursing Visits</t>
  </si>
  <si>
    <t>Skilled Nursing Initial Assessment</t>
  </si>
  <si>
    <t>Extended Nursing RN Services</t>
  </si>
  <si>
    <t>Extended Nursing LPN Services (1:1)</t>
  </si>
  <si>
    <t>Per Visit</t>
  </si>
  <si>
    <t>12.50 per 15 Minutes/ $50.00 per hour</t>
  </si>
  <si>
    <t>15 per 15 Minutes/ $65.00 per hour</t>
  </si>
  <si>
    <t>$15 per 15 Minutes/ $60.00 per hour</t>
  </si>
  <si>
    <t>$16.42 per 15 minutes/$65.68 per hour</t>
  </si>
  <si>
    <t>$18.94 per 15 minutes/$75.76 per hour</t>
  </si>
  <si>
    <t>$11.37 per 15 minutes/$45.48 per hour</t>
  </si>
  <si>
    <t xml:space="preserve">Massage Therapy Assessment and ongoing services (Conduct Assessment within first 2 hours)97124 U4 </t>
  </si>
  <si>
    <t>$15.36 per 15 minutes/$61.44 per hour</t>
  </si>
  <si>
    <t xml:space="preserve">Massage Therapy Extended </t>
  </si>
  <si>
    <t>S9445-U4</t>
  </si>
  <si>
    <t>S9451-U4</t>
  </si>
  <si>
    <t>S9451-U4-22</t>
  </si>
  <si>
    <t>S9470-U4 </t>
  </si>
  <si>
    <t>S9470-U4-22</t>
  </si>
  <si>
    <t>97124-U4 </t>
  </si>
  <si>
    <t>97124-U4-22</t>
  </si>
  <si>
    <t>96152-HI  </t>
  </si>
  <si>
    <t>G0299-U4</t>
  </si>
  <si>
    <t>T1001-U4</t>
  </si>
  <si>
    <t>T1002-U4</t>
  </si>
  <si>
    <t>T1003-U4</t>
  </si>
  <si>
    <t>G0153-U1</t>
  </si>
  <si>
    <t>S9445-U4-22</t>
  </si>
  <si>
    <t>$19.18 per 15 minutes/$76.72 per hour</t>
  </si>
  <si>
    <t>T2016 U2</t>
  </si>
  <si>
    <t>SL (2) Intensive Support Level (1)</t>
  </si>
  <si>
    <t>$6.03 per unit /$24.12 per hour</t>
  </si>
  <si>
    <t>$6.82 per unit /$27.28 per hour</t>
  </si>
  <si>
    <t xml:space="preserve">Sexual Education Extended </t>
  </si>
  <si>
    <t>Individual Supported Employment Intake/Assessment/Job</t>
  </si>
  <si>
    <t>Individual SE Intake &amp; Assessment Professional</t>
  </si>
  <si>
    <t>T2019-U1-H1</t>
  </si>
  <si>
    <t>$11.98 per unit/$47.92 per hour</t>
  </si>
  <si>
    <t>Individual SE Intake &amp; Assessment Paraprofessional</t>
  </si>
  <si>
    <t>T2019-U2-H1</t>
  </si>
  <si>
    <t>$7.21 per unit / $28.84 per hour</t>
  </si>
  <si>
    <t>T2019-U3-H1</t>
  </si>
  <si>
    <t>Individual SE Job Placement Professional</t>
  </si>
  <si>
    <t>Individual SE Job Placement Professional, Extended</t>
  </si>
  <si>
    <t>Individual SE Job Placement Paraprofessional</t>
  </si>
  <si>
    <t>T2019-U4-H1</t>
  </si>
  <si>
    <t>Individual SE Job Placement Paraprofessional Extended</t>
  </si>
  <si>
    <t>Individual SE Job Training &amp; Supports Professional</t>
  </si>
  <si>
    <t>T2019-U5</t>
  </si>
  <si>
    <t>Individual SE Job Training &amp; Supports Professional, extended</t>
  </si>
  <si>
    <t>Individual SE Job Training &amp; Supports Paraprofessional</t>
  </si>
  <si>
    <t xml:space="preserve">T2019 U6 </t>
  </si>
  <si>
    <t>Individual SE Job Training &amp; Supports Paraprofessional, extended</t>
  </si>
  <si>
    <t>Individual SE Long Term Follow Along Professional</t>
  </si>
  <si>
    <t xml:space="preserve">T2019 U9 H1 </t>
  </si>
  <si>
    <t>$5.82 per unit/$23.28 per hour</t>
  </si>
  <si>
    <t>Individual SE Long Term Follow Along Professional Extended</t>
  </si>
  <si>
    <t>T2019-U4-H1-22</t>
  </si>
  <si>
    <t>T2019-U3-H1-22</t>
  </si>
  <si>
    <t>T2019-U5-22</t>
  </si>
  <si>
    <t>T2019 U9 H1-22</t>
  </si>
  <si>
    <t>Individual SE Long Term Follow Along Paraprofessional</t>
  </si>
  <si>
    <t xml:space="preserve">T2019 UA H1 </t>
  </si>
  <si>
    <t>Individual SE Long Term Follow Along Paraprofessional Extended</t>
  </si>
  <si>
    <t>T2019 UA H1-22</t>
  </si>
  <si>
    <t>SE Gp Job Training &amp; Supports Professional</t>
  </si>
  <si>
    <t>T2019 U5 H1</t>
  </si>
  <si>
    <t>$2.88 per unit/11.52 per hour</t>
  </si>
  <si>
    <t>SE Gp Job Training &amp; Supports Professional Extended</t>
  </si>
  <si>
    <t>T2019 U5 H1 22</t>
  </si>
  <si>
    <t xml:space="preserve">SE Gp Job Training &amp; Supports Paraprofessional </t>
  </si>
  <si>
    <t xml:space="preserve">T2019 U6 H1 </t>
  </si>
  <si>
    <t>SE Gp Job Training &amp; Supports Paraprofessional Extended</t>
  </si>
  <si>
    <t xml:space="preserve">T2019 U6 H1-22 </t>
  </si>
  <si>
    <t>SE Gp Long Term Follow Along Professional</t>
  </si>
  <si>
    <t>T2019 U7 H1</t>
  </si>
  <si>
    <t>T2019 U7 H1-22</t>
  </si>
  <si>
    <t>SE Gp Long Term Follow Along Paraprofessional</t>
  </si>
  <si>
    <t>T2019 U8 H1</t>
  </si>
  <si>
    <t>SE Gp Long Term Follow Along Paraprofessional Extended</t>
  </si>
  <si>
    <t>T2019 U8 H1-22</t>
  </si>
  <si>
    <t xml:space="preserve">T2021-U2 </t>
  </si>
  <si>
    <t>Small Group Day Hab (1:3)</t>
  </si>
  <si>
    <t>$8.28 per unit/$33.12 per hour</t>
  </si>
  <si>
    <t>Family Training (Non-Family)</t>
  </si>
  <si>
    <t>S5115 U4</t>
  </si>
  <si>
    <t>15 minutes</t>
  </si>
  <si>
    <t>$15.36 per unit/$61.44 per hour</t>
  </si>
  <si>
    <t>SE Gp Long Term Follow Along Professional Extended</t>
  </si>
  <si>
    <t>G0152U2</t>
  </si>
  <si>
    <t>T2019 U6 -22</t>
  </si>
  <si>
    <t>Small Group Supported Employment</t>
  </si>
  <si>
    <t>Small Group Day Habilitation with meals</t>
  </si>
  <si>
    <t>Small Group Day Habilitation with meals through third party vendor</t>
  </si>
  <si>
    <t>S9977</t>
  </si>
  <si>
    <t>S5170-U4</t>
  </si>
  <si>
    <t>$5.06 per day</t>
  </si>
  <si>
    <t>$7.37 per day</t>
  </si>
  <si>
    <t>One-Time Tranmittal Services</t>
  </si>
  <si>
    <t>Assistive Technology</t>
  </si>
  <si>
    <t>Item</t>
  </si>
  <si>
    <t>$10,000 over 5 years</t>
  </si>
  <si>
    <t xml:space="preserve">Parenting Support </t>
  </si>
  <si>
    <t>Visit</t>
  </si>
  <si>
    <t>Parenting Support - SM Group</t>
  </si>
  <si>
    <t>Parenting Support - Peer</t>
  </si>
  <si>
    <t>Parenting Support - SM Group Peer</t>
  </si>
  <si>
    <t>Family Training - Peer</t>
  </si>
  <si>
    <t>Family Training - SM Group Peer</t>
  </si>
  <si>
    <t>Speech, Hearing &amp; Lang. - SM Group</t>
  </si>
  <si>
    <t>Family Training - SM Group Professional</t>
  </si>
  <si>
    <t>High Intensity In Home Supports</t>
  </si>
  <si>
    <t>Skilled Nursing (Visit/RN)</t>
  </si>
  <si>
    <t>Day Hab Meal Modifier</t>
  </si>
  <si>
    <t>includes delivery</t>
  </si>
  <si>
    <t>flat rate</t>
  </si>
  <si>
    <t xml:space="preserve">Percentage Change </t>
  </si>
  <si>
    <t>$77.13 per 45 minutes/$25.71 per unit</t>
  </si>
  <si>
    <t xml:space="preserve">FY18 New Rates with LW adjustment </t>
  </si>
  <si>
    <t xml:space="preserve">FY17 LW </t>
  </si>
  <si>
    <t xml:space="preserve">FY18 LW </t>
  </si>
  <si>
    <t>Comment</t>
  </si>
  <si>
    <t>FY17 Rates</t>
  </si>
  <si>
    <t>10,000.00 over 5 years</t>
  </si>
  <si>
    <t>Supported Living (3)  with 24 Skilled Nursing (LPN)</t>
  </si>
  <si>
    <t>Individualized Day meal modifier</t>
  </si>
  <si>
    <t>Day Hab w/ Meals (1:4 Meal Delivered)</t>
  </si>
  <si>
    <t>Day Hab w/ Meals (1:4 Meal including preparation/packaged)</t>
  </si>
  <si>
    <t>Wellness Services (Fitness Trainer) group</t>
  </si>
  <si>
    <t>Dental should match state plan plus 20% (this is already accounted on)</t>
  </si>
  <si>
    <t>$15.00 per 15 Minutes/$60.00 Per hour</t>
  </si>
  <si>
    <t>$12.50 per 15 Minutes/$50.00 Per hour</t>
  </si>
  <si>
    <t>S5111-U4-UQ</t>
  </si>
  <si>
    <t>99509-U5 and 99509-U5-22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</si>
</sst>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Times New Roman"/>
      <family val="1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Times New Roman"/>
      <family val="1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164" fontId="6" fillId="0" borderId="3" xfId="1" applyNumberFormat="1" applyFont="1" applyFill="1" applyBorder="1" applyAlignment="1">
      <alignment horizontal="center"/>
    </xf>
    <xf numFmtId="0" fontId="3" fillId="0" borderId="4" xfId="0" applyNumberFormat="1" applyFont="1" applyBorder="1"/>
    <xf numFmtId="0" fontId="3" fillId="0" borderId="5" xfId="0" applyNumberFormat="1" applyFont="1" applyBorder="1" applyAlignment="1">
      <alignment horizontal="left"/>
    </xf>
    <xf numFmtId="0" fontId="3" fillId="0" borderId="5" xfId="0" applyNumberFormat="1" applyFont="1" applyBorder="1" applyAlignment="1">
      <alignment horizontal="center"/>
    </xf>
    <xf numFmtId="0" fontId="3" fillId="0" borderId="6" xfId="1" applyNumberFormat="1" applyFont="1" applyBorder="1" applyAlignment="1">
      <alignment horizontal="center"/>
    </xf>
    <xf numFmtId="0" fontId="0" fillId="0" borderId="0" xfId="0" applyNumberFormat="1"/>
    <xf numFmtId="0" fontId="4" fillId="0" borderId="2" xfId="0" applyNumberFormat="1" applyFont="1" applyFill="1" applyBorder="1"/>
    <xf numFmtId="0" fontId="5" fillId="0" borderId="1" xfId="0" applyNumberFormat="1" applyFont="1" applyFill="1" applyBorder="1" applyAlignment="1">
      <alignment horizontal="left"/>
    </xf>
    <xf numFmtId="0" fontId="6" fillId="0" borderId="1" xfId="0" applyNumberFormat="1" applyFont="1" applyFill="1" applyBorder="1" applyAlignment="1">
      <alignment horizontal="center"/>
    </xf>
    <xf numFmtId="0" fontId="6" fillId="0" borderId="3" xfId="1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/>
    </xf>
    <xf numFmtId="0" fontId="6" fillId="0" borderId="2" xfId="0" applyNumberFormat="1" applyFont="1" applyFill="1" applyBorder="1" applyAlignment="1">
      <alignment horizontal="left" indent="2"/>
    </xf>
    <xf numFmtId="0" fontId="2" fillId="0" borderId="0" xfId="0" applyNumberFormat="1" applyFont="1"/>
    <xf numFmtId="0" fontId="7" fillId="0" borderId="0" xfId="0" applyNumberFormat="1" applyFont="1" applyFill="1"/>
    <xf numFmtId="0" fontId="7" fillId="0" borderId="0" xfId="0" applyNumberFormat="1" applyFont="1" applyFill="1" applyAlignment="1">
      <alignment horizontal="left"/>
    </xf>
    <xf numFmtId="0" fontId="7" fillId="0" borderId="0" xfId="0" applyNumberFormat="1" applyFont="1" applyFill="1" applyAlignment="1">
      <alignment horizontal="center"/>
    </xf>
    <xf numFmtId="0" fontId="7" fillId="0" borderId="0" xfId="1" applyNumberFormat="1" applyFont="1" applyFill="1" applyAlignment="1">
      <alignment horizontal="center"/>
    </xf>
    <xf numFmtId="0" fontId="6" fillId="0" borderId="2" xfId="0" applyNumberFormat="1" applyFont="1" applyFill="1" applyBorder="1"/>
    <xf numFmtId="0" fontId="5" fillId="0" borderId="2" xfId="0" applyNumberFormat="1" applyFont="1" applyFill="1" applyBorder="1" applyAlignment="1">
      <alignment vertical="center"/>
    </xf>
    <xf numFmtId="0" fontId="5" fillId="0" borderId="2" xfId="0" applyNumberFormat="1" applyFont="1" applyFill="1" applyBorder="1"/>
    <xf numFmtId="0" fontId="8" fillId="0" borderId="2" xfId="0" applyNumberFormat="1" applyFont="1" applyFill="1" applyBorder="1"/>
    <xf numFmtId="0" fontId="9" fillId="0" borderId="1" xfId="0" applyNumberFormat="1" applyFont="1" applyFill="1" applyBorder="1"/>
    <xf numFmtId="0" fontId="7" fillId="0" borderId="1" xfId="0" applyNumberFormat="1" applyFont="1" applyFill="1" applyBorder="1" applyAlignment="1">
      <alignment horizontal="left"/>
    </xf>
    <xf numFmtId="0" fontId="7" fillId="0" borderId="1" xfId="0" applyNumberFormat="1" applyFont="1" applyFill="1" applyBorder="1" applyAlignment="1">
      <alignment horizontal="center"/>
    </xf>
    <xf numFmtId="0" fontId="7" fillId="0" borderId="1" xfId="1" applyNumberFormat="1" applyFont="1" applyFill="1" applyBorder="1" applyAlignment="1">
      <alignment horizontal="center"/>
    </xf>
    <xf numFmtId="0" fontId="7" fillId="0" borderId="1" xfId="0" applyNumberFormat="1" applyFont="1" applyFill="1" applyBorder="1"/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center"/>
    </xf>
    <xf numFmtId="0" fontId="0" fillId="0" borderId="0" xfId="0" applyNumberFormat="1" applyFill="1"/>
    <xf numFmtId="2" fontId="0" fillId="0" borderId="0" xfId="0" applyNumberFormat="1"/>
    <xf numFmtId="0" fontId="0" fillId="0" borderId="7" xfId="0" applyNumberFormat="1" applyFont="1" applyBorder="1"/>
    <xf numFmtId="0" fontId="7" fillId="0" borderId="8" xfId="0" applyNumberFormat="1" applyFont="1" applyFill="1" applyBorder="1"/>
    <xf numFmtId="0" fontId="7" fillId="0" borderId="9" xfId="1" applyNumberFormat="1" applyFont="1" applyFill="1" applyBorder="1" applyAlignment="1">
      <alignment horizontal="center"/>
    </xf>
    <xf numFmtId="10" fontId="0" fillId="0" borderId="0" xfId="3" applyNumberFormat="1" applyFont="1"/>
    <xf numFmtId="8" fontId="0" fillId="0" borderId="0" xfId="0" applyNumberFormat="1"/>
    <xf numFmtId="44" fontId="6" fillId="0" borderId="1" xfId="2" applyFont="1" applyFill="1" applyBorder="1" applyAlignment="1">
      <alignment horizontal="center"/>
    </xf>
    <xf numFmtId="0" fontId="12" fillId="0" borderId="0" xfId="0" applyNumberFormat="1" applyFont="1" applyAlignment="1">
      <alignment horizontal="center"/>
    </xf>
    <xf numFmtId="2" fontId="7" fillId="0" borderId="1" xfId="0" applyNumberFormat="1" applyFont="1" applyFill="1" applyBorder="1"/>
    <xf numFmtId="0" fontId="6" fillId="0" borderId="9" xfId="0" applyNumberFormat="1" applyFont="1" applyFill="1" applyBorder="1" applyAlignment="1">
      <alignment horizontal="left"/>
    </xf>
    <xf numFmtId="0" fontId="6" fillId="0" borderId="9" xfId="0" applyNumberFormat="1" applyFont="1" applyFill="1" applyBorder="1" applyAlignment="1">
      <alignment horizontal="center"/>
    </xf>
    <xf numFmtId="0" fontId="7" fillId="0" borderId="9" xfId="0" applyNumberFormat="1" applyFont="1" applyFill="1" applyBorder="1"/>
    <xf numFmtId="0" fontId="4" fillId="2" borderId="2" xfId="0" applyNumberFormat="1" applyFont="1" applyFill="1" applyBorder="1"/>
    <xf numFmtId="0" fontId="6" fillId="2" borderId="1" xfId="0" applyNumberFormat="1" applyFont="1" applyFill="1" applyBorder="1" applyAlignment="1">
      <alignment horizontal="center"/>
    </xf>
    <xf numFmtId="0" fontId="6" fillId="0" borderId="1" xfId="1" applyNumberFormat="1" applyFont="1" applyFill="1" applyBorder="1" applyAlignment="1">
      <alignment horizontal="center"/>
    </xf>
    <xf numFmtId="0" fontId="7" fillId="0" borderId="0" xfId="0" applyFont="1" applyFill="1"/>
    <xf numFmtId="43" fontId="6" fillId="3" borderId="1" xfId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left"/>
    </xf>
    <xf numFmtId="0" fontId="6" fillId="2" borderId="3" xfId="1" applyNumberFormat="1" applyFont="1" applyFill="1" applyBorder="1" applyAlignment="1">
      <alignment horizontal="center"/>
    </xf>
    <xf numFmtId="2" fontId="6" fillId="2" borderId="1" xfId="1" applyNumberFormat="1" applyFont="1" applyFill="1" applyBorder="1" applyAlignment="1">
      <alignment horizontal="center"/>
    </xf>
    <xf numFmtId="0" fontId="7" fillId="2" borderId="1" xfId="0" applyNumberFormat="1" applyFont="1" applyFill="1" applyBorder="1"/>
    <xf numFmtId="0" fontId="9" fillId="0" borderId="1" xfId="0" applyFont="1" applyFill="1" applyBorder="1" applyAlignment="1">
      <alignment wrapText="1"/>
    </xf>
    <xf numFmtId="0" fontId="5" fillId="0" borderId="2" xfId="0" applyNumberFormat="1" applyFont="1" applyFill="1" applyBorder="1" applyAlignment="1">
      <alignment horizontal="left" vertical="center"/>
    </xf>
    <xf numFmtId="8" fontId="6" fillId="0" borderId="1" xfId="1" applyNumberFormat="1" applyFont="1" applyFill="1" applyBorder="1" applyAlignment="1">
      <alignment horizontal="center"/>
    </xf>
    <xf numFmtId="8" fontId="6" fillId="0" borderId="1" xfId="2" applyNumberFormat="1" applyFont="1" applyFill="1" applyBorder="1" applyAlignment="1">
      <alignment horizontal="center"/>
    </xf>
    <xf numFmtId="2" fontId="0" fillId="0" borderId="0" xfId="0" applyNumberFormat="1" applyFill="1"/>
    <xf numFmtId="0" fontId="2" fillId="0" borderId="0" xfId="0" applyNumberFormat="1" applyFont="1" applyFill="1"/>
    <xf numFmtId="8" fontId="0" fillId="0" borderId="0" xfId="0" applyNumberFormat="1" applyFill="1"/>
    <xf numFmtId="164" fontId="6" fillId="3" borderId="3" xfId="1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11">
    <dxf>
      <font>
        <strike val="0"/>
        <outline val="0"/>
        <shadow val="0"/>
        <u val="none"/>
        <vertAlign val="baseline"/>
        <color auto="1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solid">
          <fgColor indexed="64"/>
          <bgColor theme="7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numFmt numFmtId="0" formatCode="General"/>
      <fill>
        <patternFill patternType="none">
          <fgColor indexed="64"/>
          <bgColor auto="1"/>
        </patternFill>
      </fill>
      <border outline="0">
        <right style="thin">
          <color indexed="64"/>
        </right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numFmt numFmtId="0" formatCode="General"/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 val="0"/>
      </font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4:F171" totalsRowShown="0" headerRowDxfId="10" dataDxfId="8" headerRowBorderDxfId="9" tableBorderDxfId="7" totalsRowBorderDxfId="6">
  <autoFilter ref="A4:F171"/>
  <tableColumns count="6">
    <tableColumn id="1" name="Service Description " dataDxfId="5"/>
    <tableColumn id="2" name="Procedure Codes" dataDxfId="4"/>
    <tableColumn id="3" name="Billable Unit" dataDxfId="3"/>
    <tableColumn id="5" name="FY17 Rates" dataDxfId="2" dataCellStyle="Comma"/>
    <tableColumn id="7" name="FY18 New Rates with LW adjustment " dataDxfId="1" dataCellStyle="Comma">
      <calculatedColumnFormula>98.5</calculatedColumnFormula>
    </tableColumn>
    <tableColumn id="6" name="Commen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83"/>
  <sheetViews>
    <sheetView tabSelected="1" topLeftCell="A109" workbookViewId="0">
      <selection activeCell="G12" sqref="G12"/>
    </sheetView>
  </sheetViews>
  <sheetFormatPr defaultRowHeight="15" x14ac:dyDescent="0.25"/>
  <cols>
    <col min="1" max="1" width="71.42578125" style="6" bestFit="1" customWidth="1"/>
    <col min="2" max="2" width="19.5703125" style="28" customWidth="1"/>
    <col min="3" max="3" width="20.140625" style="29" customWidth="1"/>
    <col min="4" max="4" width="38.140625" style="29" customWidth="1"/>
    <col min="5" max="5" width="39.28515625" style="6" customWidth="1"/>
    <col min="6" max="6" width="28" style="6" customWidth="1"/>
    <col min="7" max="7" width="9.140625" style="6"/>
    <col min="8" max="8" width="9.5703125" style="6" bestFit="1" customWidth="1"/>
    <col min="9" max="16384" width="9.140625" style="6"/>
  </cols>
  <sheetData>
    <row r="1" spans="1:10" x14ac:dyDescent="0.25">
      <c r="F1" s="6" t="s">
        <v>350</v>
      </c>
      <c r="G1" s="36">
        <v>13.95</v>
      </c>
    </row>
    <row r="2" spans="1:10" x14ac:dyDescent="0.25">
      <c r="F2" s="6" t="s">
        <v>351</v>
      </c>
      <c r="G2" s="36">
        <v>14.2</v>
      </c>
    </row>
    <row r="3" spans="1:10" x14ac:dyDescent="0.25">
      <c r="D3" s="38"/>
      <c r="F3" s="6" t="s">
        <v>347</v>
      </c>
      <c r="G3" s="35">
        <f>(14.2-13.95)/13.95</f>
        <v>1.7921146953405021E-2</v>
      </c>
    </row>
    <row r="4" spans="1:10" ht="31.5" customHeight="1" x14ac:dyDescent="0.25">
      <c r="A4" s="2" t="s">
        <v>153</v>
      </c>
      <c r="B4" s="3" t="s">
        <v>154</v>
      </c>
      <c r="C4" s="4" t="s">
        <v>0</v>
      </c>
      <c r="D4" s="5" t="s">
        <v>353</v>
      </c>
      <c r="E4" s="5" t="s">
        <v>349</v>
      </c>
      <c r="F4" s="32" t="s">
        <v>352</v>
      </c>
    </row>
    <row r="5" spans="1:10" ht="15.75" x14ac:dyDescent="0.25">
      <c r="A5" s="7" t="s">
        <v>134</v>
      </c>
      <c r="B5" s="8" t="s">
        <v>30</v>
      </c>
      <c r="C5" s="9" t="s">
        <v>167</v>
      </c>
      <c r="D5" s="1">
        <v>10000</v>
      </c>
      <c r="E5" s="47">
        <f>Table1[[#This Row],[FY17 Rates]]</f>
        <v>10000</v>
      </c>
      <c r="F5" s="27"/>
    </row>
    <row r="6" spans="1:10" ht="15.75" x14ac:dyDescent="0.25">
      <c r="A6" s="7" t="s">
        <v>135</v>
      </c>
      <c r="B6" s="8" t="s">
        <v>38</v>
      </c>
      <c r="C6" s="9" t="s">
        <v>63</v>
      </c>
      <c r="D6" s="1">
        <v>5.05</v>
      </c>
      <c r="E6" s="54">
        <v>5.14</v>
      </c>
      <c r="F6" s="27"/>
      <c r="G6" s="30"/>
      <c r="H6" s="30"/>
      <c r="I6" s="30"/>
      <c r="J6" s="30"/>
    </row>
    <row r="7" spans="1:10" s="30" customFormat="1" ht="15.75" x14ac:dyDescent="0.25">
      <c r="A7" s="7" t="s">
        <v>329</v>
      </c>
      <c r="B7" s="11" t="s">
        <v>37</v>
      </c>
      <c r="C7" s="9" t="s">
        <v>167</v>
      </c>
      <c r="D7" s="1">
        <v>5000</v>
      </c>
      <c r="E7" s="54">
        <v>5000</v>
      </c>
      <c r="F7" s="27"/>
    </row>
    <row r="8" spans="1:10" ht="15.75" x14ac:dyDescent="0.25">
      <c r="A8" s="7" t="s">
        <v>136</v>
      </c>
      <c r="B8" s="8" t="s">
        <v>125</v>
      </c>
      <c r="C8" s="9" t="s">
        <v>167</v>
      </c>
      <c r="D8" s="1">
        <v>10000</v>
      </c>
      <c r="E8" s="47">
        <f>Table1[[#This Row],[FY17 Rates]]</f>
        <v>10000</v>
      </c>
      <c r="F8" s="27"/>
    </row>
    <row r="9" spans="1:10" ht="15.75" x14ac:dyDescent="0.25">
      <c r="A9" s="7" t="s">
        <v>137</v>
      </c>
      <c r="B9" s="12"/>
      <c r="C9" s="9"/>
      <c r="D9" s="1"/>
      <c r="E9" s="45"/>
      <c r="F9" s="27"/>
    </row>
    <row r="10" spans="1:10" ht="15.75" x14ac:dyDescent="0.25">
      <c r="A10" s="13" t="s">
        <v>168</v>
      </c>
      <c r="B10" s="11" t="s">
        <v>32</v>
      </c>
      <c r="C10" s="9" t="s">
        <v>111</v>
      </c>
      <c r="D10" s="1">
        <v>153.56</v>
      </c>
      <c r="E10" s="54">
        <f>Table1[[#This Row],[FY17 Rates]]+(Table1[[#This Row],[FY17 Rates]]*$G$3)</f>
        <v>156.31197132616487</v>
      </c>
      <c r="F10" s="27"/>
    </row>
    <row r="11" spans="1:10" ht="15.75" x14ac:dyDescent="0.25">
      <c r="A11" s="13" t="s">
        <v>169</v>
      </c>
      <c r="B11" s="11" t="s">
        <v>33</v>
      </c>
      <c r="C11" s="9" t="s">
        <v>111</v>
      </c>
      <c r="D11" s="1">
        <v>171.74</v>
      </c>
      <c r="E11" s="54">
        <f>Table1[[#This Row],[FY17 Rates]]+(Table1[[#This Row],[FY17 Rates]]*$G$3)</f>
        <v>174.81777777777779</v>
      </c>
      <c r="F11" s="27"/>
    </row>
    <row r="12" spans="1:10" ht="15.75" x14ac:dyDescent="0.25">
      <c r="A12" s="13" t="s">
        <v>170</v>
      </c>
      <c r="B12" s="11" t="s">
        <v>171</v>
      </c>
      <c r="C12" s="9" t="s">
        <v>111</v>
      </c>
      <c r="D12" s="1">
        <v>223.26</v>
      </c>
      <c r="E12" s="54">
        <f>Table1[[#This Row],[FY17 Rates]]+(Table1[[#This Row],[FY17 Rates]]*$G$3)</f>
        <v>227.26107526881719</v>
      </c>
      <c r="F12" s="27"/>
    </row>
    <row r="13" spans="1:10" ht="15.75" x14ac:dyDescent="0.25">
      <c r="A13" s="13" t="s">
        <v>172</v>
      </c>
      <c r="B13" s="11" t="s">
        <v>34</v>
      </c>
      <c r="C13" s="9" t="s">
        <v>111</v>
      </c>
      <c r="D13" s="1">
        <v>505.12</v>
      </c>
      <c r="E13" s="54">
        <f>Table1[[#This Row],[FY17 Rates]]+(Table1[[#This Row],[FY17 Rates]]*$G$3)</f>
        <v>514.17232974910394</v>
      </c>
      <c r="F13" s="27"/>
    </row>
    <row r="14" spans="1:10" ht="15.75" x14ac:dyDescent="0.25">
      <c r="A14" s="7" t="s">
        <v>138</v>
      </c>
      <c r="B14" s="12"/>
      <c r="C14" s="9"/>
      <c r="D14" s="10"/>
      <c r="E14" s="45"/>
      <c r="F14" s="27"/>
    </row>
    <row r="15" spans="1:10" ht="15.75" x14ac:dyDescent="0.25">
      <c r="A15" s="13" t="s">
        <v>173</v>
      </c>
      <c r="B15" s="12" t="s">
        <v>176</v>
      </c>
      <c r="C15" s="9" t="s">
        <v>177</v>
      </c>
      <c r="D15" s="10" t="s">
        <v>178</v>
      </c>
      <c r="E15" s="54">
        <v>5.99</v>
      </c>
      <c r="F15" s="27"/>
      <c r="G15" s="31"/>
    </row>
    <row r="16" spans="1:10" ht="15.75" x14ac:dyDescent="0.25">
      <c r="A16" s="13" t="s">
        <v>174</v>
      </c>
      <c r="B16" s="12" t="s">
        <v>175</v>
      </c>
      <c r="C16" s="9" t="s">
        <v>63</v>
      </c>
      <c r="D16" s="10" t="s">
        <v>178</v>
      </c>
      <c r="E16" s="54">
        <v>5.99</v>
      </c>
      <c r="F16" s="27"/>
    </row>
    <row r="17" spans="1:8" ht="15.75" x14ac:dyDescent="0.25">
      <c r="A17" s="7" t="s">
        <v>139</v>
      </c>
      <c r="B17" s="12"/>
      <c r="C17" s="9"/>
      <c r="D17" s="10"/>
      <c r="E17" s="45"/>
      <c r="F17" s="27"/>
    </row>
    <row r="18" spans="1:8" ht="15.75" x14ac:dyDescent="0.25">
      <c r="A18" s="13" t="s">
        <v>1</v>
      </c>
      <c r="B18" s="12" t="s">
        <v>161</v>
      </c>
      <c r="C18" s="9" t="s">
        <v>179</v>
      </c>
      <c r="D18" s="10" t="s">
        <v>180</v>
      </c>
      <c r="E18" s="45" t="s">
        <v>348</v>
      </c>
      <c r="F18" s="27"/>
      <c r="H18" s="31"/>
    </row>
    <row r="19" spans="1:8" ht="15.75" x14ac:dyDescent="0.25">
      <c r="A19" s="13" t="s">
        <v>2</v>
      </c>
      <c r="B19" s="12" t="s">
        <v>3</v>
      </c>
      <c r="C19" s="9"/>
      <c r="D19" s="10"/>
      <c r="E19" s="45" t="s">
        <v>348</v>
      </c>
      <c r="F19" s="27"/>
    </row>
    <row r="20" spans="1:8" ht="15.75" x14ac:dyDescent="0.25">
      <c r="A20" s="13" t="s">
        <v>4</v>
      </c>
      <c r="B20" s="12" t="s">
        <v>162</v>
      </c>
      <c r="C20" s="9" t="s">
        <v>179</v>
      </c>
      <c r="D20" s="10"/>
      <c r="E20" s="45" t="s">
        <v>348</v>
      </c>
      <c r="F20" s="27"/>
    </row>
    <row r="21" spans="1:8" ht="15.75" x14ac:dyDescent="0.25">
      <c r="A21" s="13" t="s">
        <v>155</v>
      </c>
      <c r="B21" s="12" t="s">
        <v>163</v>
      </c>
      <c r="C21" s="9"/>
      <c r="D21" s="10"/>
      <c r="E21" s="45" t="s">
        <v>348</v>
      </c>
      <c r="F21" s="27"/>
    </row>
    <row r="22" spans="1:8" ht="15.75" x14ac:dyDescent="0.25">
      <c r="A22" s="13" t="s">
        <v>5</v>
      </c>
      <c r="B22" s="12" t="s">
        <v>164</v>
      </c>
      <c r="C22" s="9" t="s">
        <v>63</v>
      </c>
      <c r="D22" s="10" t="s">
        <v>180</v>
      </c>
      <c r="E22" s="45" t="s">
        <v>348</v>
      </c>
      <c r="F22" s="27"/>
    </row>
    <row r="23" spans="1:8" ht="15.75" x14ac:dyDescent="0.25">
      <c r="A23" s="13" t="s">
        <v>156</v>
      </c>
      <c r="B23" s="12" t="s">
        <v>6</v>
      </c>
      <c r="C23" s="9" t="s">
        <v>63</v>
      </c>
      <c r="D23" s="10" t="s">
        <v>180</v>
      </c>
      <c r="E23" s="45" t="s">
        <v>348</v>
      </c>
      <c r="F23" s="27"/>
    </row>
    <row r="24" spans="1:8" ht="15.75" x14ac:dyDescent="0.25">
      <c r="A24" s="13" t="s">
        <v>7</v>
      </c>
      <c r="B24" s="12" t="s">
        <v>8</v>
      </c>
      <c r="C24" s="9" t="s">
        <v>179</v>
      </c>
      <c r="D24" s="10" t="s">
        <v>180</v>
      </c>
      <c r="E24" s="45" t="s">
        <v>348</v>
      </c>
      <c r="F24" s="27"/>
    </row>
    <row r="25" spans="1:8" ht="15.75" x14ac:dyDescent="0.25">
      <c r="A25" s="13" t="s">
        <v>9</v>
      </c>
      <c r="B25" s="12" t="s">
        <v>10</v>
      </c>
      <c r="C25" s="9" t="s">
        <v>179</v>
      </c>
      <c r="D25" s="10" t="s">
        <v>180</v>
      </c>
      <c r="E25" s="45" t="s">
        <v>348</v>
      </c>
      <c r="F25" s="27"/>
    </row>
    <row r="26" spans="1:8" ht="15.75" x14ac:dyDescent="0.25">
      <c r="A26" s="13" t="s">
        <v>157</v>
      </c>
      <c r="B26" s="12" t="s">
        <v>165</v>
      </c>
      <c r="C26" s="9" t="s">
        <v>63</v>
      </c>
      <c r="D26" s="10" t="s">
        <v>180</v>
      </c>
      <c r="E26" s="45" t="s">
        <v>348</v>
      </c>
      <c r="F26" s="27"/>
    </row>
    <row r="27" spans="1:8" ht="15.75" x14ac:dyDescent="0.25">
      <c r="A27" s="13" t="s">
        <v>11</v>
      </c>
      <c r="B27" s="12" t="s">
        <v>12</v>
      </c>
      <c r="C27" s="9" t="s">
        <v>63</v>
      </c>
      <c r="D27" s="10" t="s">
        <v>180</v>
      </c>
      <c r="E27" s="45" t="s">
        <v>348</v>
      </c>
      <c r="F27" s="27"/>
    </row>
    <row r="28" spans="1:8" ht="15.75" x14ac:dyDescent="0.25">
      <c r="A28" s="13" t="s">
        <v>13</v>
      </c>
      <c r="B28" s="12" t="s">
        <v>14</v>
      </c>
      <c r="C28" s="9" t="s">
        <v>179</v>
      </c>
      <c r="D28" s="10" t="s">
        <v>180</v>
      </c>
      <c r="E28" s="45" t="s">
        <v>348</v>
      </c>
      <c r="F28" s="27"/>
    </row>
    <row r="29" spans="1:8" ht="15.75" x14ac:dyDescent="0.25">
      <c r="A29" s="13" t="s">
        <v>15</v>
      </c>
      <c r="B29" s="12" t="s">
        <v>16</v>
      </c>
      <c r="C29" s="9" t="s">
        <v>179</v>
      </c>
      <c r="D29" s="10" t="s">
        <v>180</v>
      </c>
      <c r="E29" s="45" t="s">
        <v>348</v>
      </c>
      <c r="F29" s="27"/>
    </row>
    <row r="30" spans="1:8" ht="15.75" x14ac:dyDescent="0.25">
      <c r="A30" s="13" t="s">
        <v>158</v>
      </c>
      <c r="B30" s="12" t="s">
        <v>166</v>
      </c>
      <c r="C30" s="9" t="s">
        <v>63</v>
      </c>
      <c r="D30" s="10" t="s">
        <v>180</v>
      </c>
      <c r="E30" s="45" t="s">
        <v>348</v>
      </c>
      <c r="F30" s="27"/>
    </row>
    <row r="31" spans="1:8" ht="15.75" x14ac:dyDescent="0.25">
      <c r="A31" s="13" t="s">
        <v>159</v>
      </c>
      <c r="B31" s="12" t="s">
        <v>17</v>
      </c>
      <c r="C31" s="9" t="s">
        <v>63</v>
      </c>
      <c r="D31" s="10" t="s">
        <v>180</v>
      </c>
      <c r="E31" s="45" t="s">
        <v>348</v>
      </c>
      <c r="F31" s="27"/>
    </row>
    <row r="32" spans="1:8" ht="15.75" x14ac:dyDescent="0.25">
      <c r="A32" s="13" t="s">
        <v>18</v>
      </c>
      <c r="B32" s="12" t="s">
        <v>19</v>
      </c>
      <c r="C32" s="9" t="s">
        <v>179</v>
      </c>
      <c r="D32" s="10" t="s">
        <v>180</v>
      </c>
      <c r="E32" s="45" t="s">
        <v>348</v>
      </c>
      <c r="F32" s="27"/>
    </row>
    <row r="33" spans="1:10" ht="15.75" x14ac:dyDescent="0.25">
      <c r="A33" s="13" t="s">
        <v>160</v>
      </c>
      <c r="B33" s="12" t="s">
        <v>20</v>
      </c>
      <c r="C33" s="9" t="s">
        <v>179</v>
      </c>
      <c r="D33" s="10" t="s">
        <v>180</v>
      </c>
      <c r="E33" s="45" t="s">
        <v>348</v>
      </c>
      <c r="F33" s="27"/>
    </row>
    <row r="34" spans="1:10" ht="15.75" x14ac:dyDescent="0.25">
      <c r="A34" s="7" t="s">
        <v>140</v>
      </c>
      <c r="B34" s="12"/>
      <c r="C34" s="9"/>
      <c r="D34" s="10"/>
      <c r="E34" s="45"/>
      <c r="F34" s="27"/>
    </row>
    <row r="35" spans="1:10" s="30" customFormat="1" ht="15.75" x14ac:dyDescent="0.25">
      <c r="A35" s="13" t="s">
        <v>181</v>
      </c>
      <c r="B35" s="12" t="s">
        <v>21</v>
      </c>
      <c r="C35" s="9" t="s">
        <v>22</v>
      </c>
      <c r="D35" s="10">
        <v>248.8</v>
      </c>
      <c r="E35" s="54">
        <f>Table1[[#This Row],[FY17 Rates]]+(Table1[[#This Row],[FY17 Rates]]*$G$3)</f>
        <v>253.25878136200717</v>
      </c>
      <c r="F35" s="27"/>
    </row>
    <row r="36" spans="1:10" ht="15.75" x14ac:dyDescent="0.25">
      <c r="A36" s="13" t="s">
        <v>182</v>
      </c>
      <c r="B36" s="12" t="s">
        <v>23</v>
      </c>
      <c r="C36" s="9" t="s">
        <v>63</v>
      </c>
      <c r="D36" s="10" t="s">
        <v>185</v>
      </c>
      <c r="E36" s="54">
        <v>27.14</v>
      </c>
      <c r="F36" s="27"/>
    </row>
    <row r="37" spans="1:10" ht="15.75" x14ac:dyDescent="0.25">
      <c r="A37" s="13" t="s">
        <v>183</v>
      </c>
      <c r="B37" s="12" t="s">
        <v>24</v>
      </c>
      <c r="C37" s="9" t="s">
        <v>63</v>
      </c>
      <c r="D37" s="10" t="s">
        <v>186</v>
      </c>
      <c r="E37" s="54">
        <v>16.71</v>
      </c>
      <c r="F37" s="27"/>
    </row>
    <row r="38" spans="1:10" ht="15.75" x14ac:dyDescent="0.25">
      <c r="A38" s="13" t="s">
        <v>184</v>
      </c>
      <c r="B38" s="12" t="s">
        <v>25</v>
      </c>
      <c r="C38" s="9" t="s">
        <v>63</v>
      </c>
      <c r="D38" s="10" t="s">
        <v>187</v>
      </c>
      <c r="E38" s="54">
        <v>6.14</v>
      </c>
      <c r="F38" s="27"/>
    </row>
    <row r="39" spans="1:10" ht="15.75" x14ac:dyDescent="0.25">
      <c r="A39" s="7" t="s">
        <v>141</v>
      </c>
      <c r="B39" s="12"/>
      <c r="C39" s="9"/>
      <c r="D39" s="10"/>
      <c r="E39" s="45"/>
      <c r="F39" s="27"/>
    </row>
    <row r="40" spans="1:10" ht="15.75" x14ac:dyDescent="0.25">
      <c r="A40" s="13" t="s">
        <v>26</v>
      </c>
      <c r="B40" s="12" t="s">
        <v>194</v>
      </c>
      <c r="C40" s="9" t="s">
        <v>63</v>
      </c>
      <c r="D40" s="10" t="s">
        <v>202</v>
      </c>
      <c r="E40" s="54">
        <v>5.59</v>
      </c>
      <c r="F40" s="27"/>
    </row>
    <row r="41" spans="1:10" ht="15.75" x14ac:dyDescent="0.25">
      <c r="A41" s="13" t="s">
        <v>201</v>
      </c>
      <c r="B41" s="12" t="s">
        <v>195</v>
      </c>
      <c r="C41" s="9" t="s">
        <v>28</v>
      </c>
      <c r="D41" s="10">
        <v>7.37</v>
      </c>
      <c r="E41" s="54">
        <f>Table1[[#This Row],[FY17 Rates]]+(Table1[[#This Row],[FY17 Rates]]*$G$3)</f>
        <v>7.5020788530465952</v>
      </c>
      <c r="F41" s="27"/>
    </row>
    <row r="42" spans="1:10" ht="15.75" x14ac:dyDescent="0.25">
      <c r="A42" s="13" t="s">
        <v>200</v>
      </c>
      <c r="B42" s="12" t="s">
        <v>196</v>
      </c>
      <c r="C42" s="9" t="s">
        <v>28</v>
      </c>
      <c r="D42" s="10">
        <v>5.0599999999999996</v>
      </c>
      <c r="E42" s="54">
        <f>Table1[[#This Row],[FY17 Rates]]+(Table1[[#This Row],[FY17 Rates]]*$G$3)</f>
        <v>5.1506810035842294</v>
      </c>
      <c r="F42" s="27"/>
    </row>
    <row r="43" spans="1:10" ht="15.75" x14ac:dyDescent="0.25">
      <c r="A43" s="13" t="s">
        <v>199</v>
      </c>
      <c r="B43" s="12" t="s">
        <v>197</v>
      </c>
      <c r="C43" s="9" t="s">
        <v>63</v>
      </c>
      <c r="D43" s="10" t="s">
        <v>198</v>
      </c>
      <c r="E43" s="54">
        <v>10.58</v>
      </c>
      <c r="F43" s="27"/>
      <c r="G43" s="30"/>
      <c r="H43" s="30"/>
      <c r="I43" s="30"/>
      <c r="J43" s="30"/>
    </row>
    <row r="44" spans="1:10" ht="15.75" x14ac:dyDescent="0.25">
      <c r="A44" s="13" t="s">
        <v>313</v>
      </c>
      <c r="B44" s="12" t="s">
        <v>312</v>
      </c>
      <c r="C44" s="9" t="s">
        <v>63</v>
      </c>
      <c r="D44" s="10" t="s">
        <v>314</v>
      </c>
      <c r="E44" s="54">
        <v>8.43</v>
      </c>
      <c r="F44" s="27"/>
      <c r="G44" s="30"/>
      <c r="H44" s="30"/>
      <c r="I44" s="30"/>
      <c r="J44" s="30"/>
    </row>
    <row r="45" spans="1:10" ht="15.75" x14ac:dyDescent="0.25">
      <c r="A45" s="13" t="s">
        <v>323</v>
      </c>
      <c r="B45" s="13" t="s">
        <v>325</v>
      </c>
      <c r="C45" s="9" t="s">
        <v>28</v>
      </c>
      <c r="D45" s="13" t="s">
        <v>328</v>
      </c>
      <c r="E45" s="55">
        <v>7.5</v>
      </c>
      <c r="F45" s="27"/>
      <c r="G45" s="30"/>
      <c r="H45" s="30"/>
      <c r="I45" s="30"/>
      <c r="J45" s="30"/>
    </row>
    <row r="46" spans="1:10" s="14" customFormat="1" ht="15.75" x14ac:dyDescent="0.25">
      <c r="A46" s="13" t="s">
        <v>324</v>
      </c>
      <c r="B46" s="13" t="s">
        <v>326</v>
      </c>
      <c r="C46" s="9" t="s">
        <v>28</v>
      </c>
      <c r="D46" s="13" t="s">
        <v>327</v>
      </c>
      <c r="E46" s="55">
        <v>5.15</v>
      </c>
      <c r="F46" s="27"/>
      <c r="G46" s="57"/>
      <c r="H46" s="57"/>
      <c r="I46" s="57"/>
      <c r="J46" s="57"/>
    </row>
    <row r="47" spans="1:10" s="14" customFormat="1" ht="15.75" x14ac:dyDescent="0.25">
      <c r="A47" s="43" t="s">
        <v>142</v>
      </c>
      <c r="B47" s="48"/>
      <c r="C47" s="44"/>
      <c r="D47" s="49"/>
      <c r="E47" s="50"/>
      <c r="F47" s="51" t="s">
        <v>360</v>
      </c>
      <c r="G47" s="57"/>
      <c r="H47" s="57"/>
      <c r="I47" s="57"/>
      <c r="J47" s="57"/>
    </row>
    <row r="48" spans="1:10" ht="15.75" x14ac:dyDescent="0.25">
      <c r="A48" s="7" t="s">
        <v>143</v>
      </c>
      <c r="B48" s="11" t="s">
        <v>29</v>
      </c>
      <c r="C48" s="9" t="s">
        <v>63</v>
      </c>
      <c r="D48" s="10" t="s">
        <v>203</v>
      </c>
      <c r="E48" s="54">
        <v>4.8099999999999996</v>
      </c>
      <c r="F48" s="27"/>
      <c r="G48" s="30"/>
      <c r="H48" s="30"/>
      <c r="I48" s="30"/>
      <c r="J48" s="30"/>
    </row>
    <row r="49" spans="1:10" ht="15.75" x14ac:dyDescent="0.25">
      <c r="A49" s="7" t="s">
        <v>204</v>
      </c>
      <c r="B49" s="8" t="s">
        <v>31</v>
      </c>
      <c r="C49" s="9" t="s">
        <v>63</v>
      </c>
      <c r="D49" s="10" t="s">
        <v>205</v>
      </c>
      <c r="E49" s="54">
        <v>15.64</v>
      </c>
      <c r="F49" s="27"/>
      <c r="G49" s="30"/>
      <c r="H49" s="30"/>
      <c r="I49" s="30"/>
      <c r="J49" s="30"/>
    </row>
    <row r="50" spans="1:10" ht="15.75" x14ac:dyDescent="0.25">
      <c r="A50" s="15" t="s">
        <v>315</v>
      </c>
      <c r="B50" s="16" t="s">
        <v>316</v>
      </c>
      <c r="C50" s="17" t="s">
        <v>317</v>
      </c>
      <c r="D50" s="18" t="s">
        <v>318</v>
      </c>
      <c r="E50" s="54">
        <v>15.64</v>
      </c>
      <c r="F50" s="27"/>
      <c r="G50" s="30"/>
      <c r="H50" s="30"/>
      <c r="I50" s="30"/>
      <c r="J50" s="30"/>
    </row>
    <row r="51" spans="1:10" ht="15.75" x14ac:dyDescent="0.25">
      <c r="A51" s="7" t="s">
        <v>144</v>
      </c>
      <c r="B51" s="12"/>
      <c r="C51" s="9"/>
      <c r="D51" s="10"/>
      <c r="E51" s="45"/>
      <c r="F51" s="27"/>
      <c r="G51" s="30"/>
      <c r="H51" s="30"/>
      <c r="I51" s="30"/>
      <c r="J51" s="30"/>
    </row>
    <row r="52" spans="1:10" ht="15.75" x14ac:dyDescent="0.25">
      <c r="A52" s="19" t="s">
        <v>144</v>
      </c>
      <c r="B52" s="8" t="s">
        <v>207</v>
      </c>
      <c r="C52" s="9" t="s">
        <v>63</v>
      </c>
      <c r="D52" s="10" t="s">
        <v>208</v>
      </c>
      <c r="E52" s="54">
        <v>6.08</v>
      </c>
      <c r="F52" s="27"/>
      <c r="G52" s="30"/>
      <c r="H52" s="30"/>
      <c r="I52" s="30"/>
      <c r="J52" s="30"/>
    </row>
    <row r="53" spans="1:10" ht="15.75" x14ac:dyDescent="0.25">
      <c r="A53" s="19" t="s">
        <v>206</v>
      </c>
      <c r="B53" s="8" t="s">
        <v>27</v>
      </c>
      <c r="C53" s="9" t="s">
        <v>28</v>
      </c>
      <c r="D53" s="10">
        <v>7.37</v>
      </c>
      <c r="E53" s="54">
        <f>Table1[[#This Row],[FY17 Rates]]+(Table1[[#This Row],[FY17 Rates]]*$G$3)</f>
        <v>7.5020788530465952</v>
      </c>
      <c r="F53" s="27"/>
      <c r="G53" s="30"/>
      <c r="H53" s="30"/>
      <c r="I53" s="30"/>
      <c r="J53" s="30"/>
    </row>
    <row r="54" spans="1:10" ht="15.75" x14ac:dyDescent="0.25">
      <c r="A54" s="19" t="s">
        <v>35</v>
      </c>
      <c r="B54" s="12" t="s">
        <v>36</v>
      </c>
      <c r="C54" s="9" t="s">
        <v>63</v>
      </c>
      <c r="D54" s="10" t="s">
        <v>209</v>
      </c>
      <c r="E54" s="54">
        <v>8.82</v>
      </c>
      <c r="F54" s="27"/>
      <c r="G54" s="30"/>
      <c r="H54" s="30"/>
      <c r="I54" s="30"/>
      <c r="J54" s="30"/>
    </row>
    <row r="55" spans="1:10" ht="15.75" x14ac:dyDescent="0.25">
      <c r="A55" s="19" t="s">
        <v>356</v>
      </c>
      <c r="B55" s="11" t="s">
        <v>27</v>
      </c>
      <c r="C55" s="9" t="s">
        <v>28</v>
      </c>
      <c r="D55" s="10">
        <v>7.37</v>
      </c>
      <c r="E55" s="54">
        <v>7.5</v>
      </c>
      <c r="F55" s="27"/>
      <c r="G55" s="30"/>
      <c r="H55" s="30"/>
      <c r="I55" s="30"/>
      <c r="J55" s="30"/>
    </row>
    <row r="56" spans="1:10" ht="15.75" x14ac:dyDescent="0.25">
      <c r="A56" s="7" t="s">
        <v>145</v>
      </c>
      <c r="B56" s="12"/>
      <c r="C56" s="9"/>
      <c r="D56" s="10"/>
      <c r="E56" s="45"/>
      <c r="F56" s="27"/>
      <c r="G56" s="30"/>
      <c r="H56" s="30"/>
      <c r="I56" s="30"/>
      <c r="J56" s="30"/>
    </row>
    <row r="57" spans="1:10" ht="15.75" x14ac:dyDescent="0.25">
      <c r="A57" s="19" t="s">
        <v>210</v>
      </c>
      <c r="B57" s="12" t="s">
        <v>212</v>
      </c>
      <c r="C57" s="9" t="s">
        <v>63</v>
      </c>
      <c r="D57" s="10" t="s">
        <v>213</v>
      </c>
      <c r="E57" s="54">
        <v>25.71</v>
      </c>
      <c r="F57" s="27"/>
    </row>
    <row r="58" spans="1:10" ht="15.75" x14ac:dyDescent="0.25">
      <c r="A58" s="19" t="s">
        <v>211</v>
      </c>
      <c r="B58" s="12" t="s">
        <v>320</v>
      </c>
      <c r="C58" s="9" t="s">
        <v>63</v>
      </c>
      <c r="D58" s="10" t="s">
        <v>213</v>
      </c>
      <c r="E58" s="54">
        <v>25.71</v>
      </c>
      <c r="F58" s="27"/>
    </row>
    <row r="59" spans="1:10" ht="15.75" x14ac:dyDescent="0.25">
      <c r="A59" s="7" t="s">
        <v>146</v>
      </c>
      <c r="B59" s="12"/>
      <c r="C59" s="9"/>
      <c r="D59" s="10"/>
      <c r="E59" s="45"/>
      <c r="F59" s="27"/>
    </row>
    <row r="60" spans="1:10" ht="15.75" x14ac:dyDescent="0.25">
      <c r="A60" s="19" t="s">
        <v>214</v>
      </c>
      <c r="B60" s="8" t="s">
        <v>39</v>
      </c>
      <c r="C60" s="9" t="s">
        <v>215</v>
      </c>
      <c r="D60" s="1">
        <v>50</v>
      </c>
      <c r="E60" s="59">
        <v>50</v>
      </c>
      <c r="F60" s="27"/>
      <c r="H60" s="31"/>
    </row>
    <row r="61" spans="1:10" ht="15.75" x14ac:dyDescent="0.25">
      <c r="A61" s="19" t="s">
        <v>40</v>
      </c>
      <c r="B61" s="8" t="s">
        <v>41</v>
      </c>
      <c r="C61" s="9" t="s">
        <v>42</v>
      </c>
      <c r="D61" s="1">
        <v>30.7</v>
      </c>
      <c r="E61" s="59">
        <v>30.7</v>
      </c>
      <c r="F61" s="27"/>
    </row>
    <row r="62" spans="1:10" ht="15.75" x14ac:dyDescent="0.25">
      <c r="A62" s="7" t="s">
        <v>147</v>
      </c>
      <c r="B62" s="12"/>
      <c r="C62" s="9"/>
      <c r="D62" s="10"/>
      <c r="E62" s="45"/>
      <c r="F62" s="27"/>
    </row>
    <row r="63" spans="1:10" ht="15.75" x14ac:dyDescent="0.25">
      <c r="A63" s="19" t="s">
        <v>216</v>
      </c>
      <c r="B63" s="11" t="s">
        <v>43</v>
      </c>
      <c r="C63" s="9" t="s">
        <v>63</v>
      </c>
      <c r="D63" s="10" t="s">
        <v>213</v>
      </c>
      <c r="E63" s="54">
        <v>25.71</v>
      </c>
      <c r="F63" s="27"/>
    </row>
    <row r="64" spans="1:10" ht="15.75" x14ac:dyDescent="0.25">
      <c r="A64" s="19" t="s">
        <v>217</v>
      </c>
      <c r="B64" s="11" t="s">
        <v>44</v>
      </c>
      <c r="C64" s="9" t="s">
        <v>63</v>
      </c>
      <c r="D64" s="10" t="s">
        <v>213</v>
      </c>
      <c r="E64" s="54">
        <v>25.71</v>
      </c>
      <c r="F64" s="27"/>
    </row>
    <row r="65" spans="1:9" ht="15.75" x14ac:dyDescent="0.25">
      <c r="A65" s="7" t="s">
        <v>148</v>
      </c>
      <c r="B65" s="12"/>
      <c r="C65" s="9"/>
      <c r="D65" s="10"/>
      <c r="E65" s="45"/>
      <c r="F65" s="27"/>
    </row>
    <row r="66" spans="1:9" ht="15.75" x14ac:dyDescent="0.25">
      <c r="A66" s="20" t="s">
        <v>45</v>
      </c>
      <c r="B66" s="8" t="s">
        <v>46</v>
      </c>
      <c r="C66" s="9" t="s">
        <v>111</v>
      </c>
      <c r="D66" s="1">
        <v>268.70999999999998</v>
      </c>
      <c r="E66" s="54">
        <f>Table1[[#This Row],[FY17 Rates]]+(Table1[[#This Row],[FY17 Rates]]*$G$3)</f>
        <v>273.52559139784944</v>
      </c>
      <c r="F66" s="27"/>
      <c r="G66" s="30"/>
      <c r="H66" s="30"/>
      <c r="I66" s="30"/>
    </row>
    <row r="67" spans="1:9" ht="15.75" x14ac:dyDescent="0.25">
      <c r="A67" s="20" t="s">
        <v>47</v>
      </c>
      <c r="B67" s="8" t="s">
        <v>218</v>
      </c>
      <c r="C67" s="9" t="s">
        <v>111</v>
      </c>
      <c r="D67" s="1">
        <v>377.58</v>
      </c>
      <c r="E67" s="54">
        <f>Table1[[#This Row],[FY17 Rates]]+(Table1[[#This Row],[FY17 Rates]]*$G$3)</f>
        <v>384.34666666666664</v>
      </c>
      <c r="F67" s="27"/>
      <c r="G67" s="30"/>
      <c r="H67" s="30"/>
      <c r="I67" s="30"/>
    </row>
    <row r="68" spans="1:9" ht="15.75" x14ac:dyDescent="0.25">
      <c r="A68" s="20" t="s">
        <v>48</v>
      </c>
      <c r="B68" s="8" t="s">
        <v>49</v>
      </c>
      <c r="C68" s="9" t="s">
        <v>111</v>
      </c>
      <c r="D68" s="1">
        <v>423.06</v>
      </c>
      <c r="E68" s="54">
        <f>Table1[[#This Row],[FY17 Rates]]+(Table1[[#This Row],[FY17 Rates]]*$G$3)</f>
        <v>430.64172043010751</v>
      </c>
      <c r="F68" s="27"/>
      <c r="G68" s="30"/>
      <c r="H68" s="30"/>
      <c r="I68" s="30"/>
    </row>
    <row r="69" spans="1:9" ht="15.75" x14ac:dyDescent="0.25">
      <c r="A69" s="20" t="s">
        <v>50</v>
      </c>
      <c r="B69" s="8" t="s">
        <v>219</v>
      </c>
      <c r="C69" s="9" t="s">
        <v>111</v>
      </c>
      <c r="D69" s="1">
        <v>514.51</v>
      </c>
      <c r="E69" s="54">
        <f>Table1[[#This Row],[FY17 Rates]]+(Table1[[#This Row],[FY17 Rates]]*$G$3)</f>
        <v>523.73060931899636</v>
      </c>
      <c r="F69" s="27"/>
      <c r="G69" s="30"/>
      <c r="H69" s="30"/>
      <c r="I69" s="30"/>
    </row>
    <row r="70" spans="1:9" ht="15.75" x14ac:dyDescent="0.25">
      <c r="A70" s="20" t="s">
        <v>220</v>
      </c>
      <c r="B70" s="8" t="s">
        <v>51</v>
      </c>
      <c r="C70" s="9" t="s">
        <v>111</v>
      </c>
      <c r="D70" s="1">
        <v>610.69000000000005</v>
      </c>
      <c r="E70" s="54">
        <f>Table1[[#This Row],[FY17 Rates]]+(Table1[[#This Row],[FY17 Rates]]*$G$3)</f>
        <v>621.63426523297494</v>
      </c>
      <c r="F70" s="27"/>
      <c r="G70" s="30"/>
      <c r="H70" s="30"/>
      <c r="I70" s="30"/>
    </row>
    <row r="71" spans="1:9" ht="15.75" x14ac:dyDescent="0.25">
      <c r="A71" s="20" t="s">
        <v>52</v>
      </c>
      <c r="B71" s="8" t="s">
        <v>221</v>
      </c>
      <c r="C71" s="9" t="s">
        <v>111</v>
      </c>
      <c r="D71" s="1">
        <v>291.23</v>
      </c>
      <c r="E71" s="54">
        <f>Table1[[#This Row],[FY17 Rates]]+(Table1[[#This Row],[FY17 Rates]]*$G$3)</f>
        <v>296.44917562724015</v>
      </c>
      <c r="F71" s="27"/>
      <c r="G71" s="30"/>
      <c r="H71" s="30"/>
      <c r="I71" s="30"/>
    </row>
    <row r="72" spans="1:9" ht="15.75" x14ac:dyDescent="0.25">
      <c r="A72" s="21" t="s">
        <v>53</v>
      </c>
      <c r="B72" s="8" t="s">
        <v>54</v>
      </c>
      <c r="C72" s="9" t="s">
        <v>111</v>
      </c>
      <c r="D72" s="1">
        <v>359.87</v>
      </c>
      <c r="E72" s="54">
        <f>Table1[[#This Row],[FY17 Rates]]+(Table1[[#This Row],[FY17 Rates]]*$G$3)</f>
        <v>366.31928315412188</v>
      </c>
      <c r="F72" s="27"/>
      <c r="G72" s="30"/>
      <c r="H72" s="30"/>
      <c r="I72" s="30"/>
    </row>
    <row r="73" spans="1:9" ht="15.75" x14ac:dyDescent="0.25">
      <c r="A73" s="21" t="s">
        <v>55</v>
      </c>
      <c r="B73" s="8" t="s">
        <v>56</v>
      </c>
      <c r="C73" s="9" t="s">
        <v>111</v>
      </c>
      <c r="D73" s="1">
        <v>400.79</v>
      </c>
      <c r="E73" s="54">
        <f>Table1[[#This Row],[FY17 Rates]]+(Table1[[#This Row],[FY17 Rates]]*$G$3)</f>
        <v>407.97261648745524</v>
      </c>
      <c r="F73" s="27"/>
      <c r="G73" s="30"/>
      <c r="H73" s="30"/>
      <c r="I73" s="30"/>
    </row>
    <row r="74" spans="1:9" ht="15.75" x14ac:dyDescent="0.25">
      <c r="A74" s="21" t="s">
        <v>57</v>
      </c>
      <c r="B74" s="8" t="s">
        <v>58</v>
      </c>
      <c r="C74" s="9" t="s">
        <v>111</v>
      </c>
      <c r="D74" s="1">
        <v>499.56</v>
      </c>
      <c r="E74" s="54">
        <f>Table1[[#This Row],[FY17 Rates]]+(Table1[[#This Row],[FY17 Rates]]*$G$3)</f>
        <v>508.512688172043</v>
      </c>
      <c r="F74" s="27"/>
      <c r="G74" s="30"/>
      <c r="H74" s="30"/>
      <c r="I74" s="30"/>
    </row>
    <row r="75" spans="1:9" ht="15.75" x14ac:dyDescent="0.25">
      <c r="A75" s="21" t="s">
        <v>222</v>
      </c>
      <c r="B75" s="8" t="s">
        <v>59</v>
      </c>
      <c r="C75" s="9" t="s">
        <v>111</v>
      </c>
      <c r="D75" s="1">
        <v>510.83</v>
      </c>
      <c r="E75" s="54">
        <f>Table1[[#This Row],[FY17 Rates]]+(Table1[[#This Row],[FY17 Rates]]*$G$3)</f>
        <v>519.98465949820786</v>
      </c>
      <c r="F75" s="27"/>
      <c r="G75" s="30"/>
      <c r="H75" s="30"/>
      <c r="I75" s="30"/>
    </row>
    <row r="76" spans="1:9" ht="15.75" x14ac:dyDescent="0.25">
      <c r="A76" s="22" t="s">
        <v>60</v>
      </c>
      <c r="B76" s="8"/>
      <c r="C76" s="9"/>
      <c r="D76" s="10"/>
      <c r="E76" s="45"/>
      <c r="F76" s="27"/>
      <c r="G76" s="30"/>
      <c r="H76" s="30"/>
      <c r="I76" s="30"/>
    </row>
    <row r="77" spans="1:9" ht="15.75" x14ac:dyDescent="0.25">
      <c r="A77" s="21" t="s">
        <v>223</v>
      </c>
      <c r="B77" s="8" t="s">
        <v>228</v>
      </c>
      <c r="C77" s="9" t="s">
        <v>63</v>
      </c>
      <c r="D77" s="10" t="s">
        <v>229</v>
      </c>
      <c r="E77" s="54">
        <v>5.68</v>
      </c>
      <c r="F77" s="27"/>
      <c r="G77" s="30"/>
      <c r="H77" s="30"/>
      <c r="I77" s="30"/>
    </row>
    <row r="78" spans="1:9" ht="15.75" x14ac:dyDescent="0.25">
      <c r="A78" s="21" t="s">
        <v>61</v>
      </c>
      <c r="B78" s="8" t="s">
        <v>227</v>
      </c>
      <c r="C78" s="9" t="s">
        <v>63</v>
      </c>
      <c r="D78" s="10" t="s">
        <v>229</v>
      </c>
      <c r="E78" s="54">
        <v>5.68</v>
      </c>
      <c r="F78" s="27"/>
      <c r="G78" s="30"/>
      <c r="H78" s="30"/>
      <c r="I78" s="30"/>
    </row>
    <row r="79" spans="1:9" ht="15.75" x14ac:dyDescent="0.25">
      <c r="A79" s="21" t="s">
        <v>224</v>
      </c>
      <c r="B79" s="8" t="s">
        <v>226</v>
      </c>
      <c r="C79" s="9" t="s">
        <v>111</v>
      </c>
      <c r="D79" s="10" t="s">
        <v>230</v>
      </c>
      <c r="E79" s="54">
        <v>411.34</v>
      </c>
      <c r="F79" s="46"/>
      <c r="G79" s="30"/>
      <c r="H79" s="56"/>
      <c r="I79" s="30"/>
    </row>
    <row r="80" spans="1:9" ht="15.75" x14ac:dyDescent="0.25">
      <c r="A80" s="21" t="s">
        <v>62</v>
      </c>
      <c r="B80" s="8" t="s">
        <v>225</v>
      </c>
      <c r="C80" s="9" t="s">
        <v>111</v>
      </c>
      <c r="D80" s="10" t="s">
        <v>230</v>
      </c>
      <c r="E80" s="54">
        <v>411.34</v>
      </c>
      <c r="F80" s="46"/>
      <c r="G80" s="30"/>
      <c r="H80" s="56"/>
      <c r="I80" s="30"/>
    </row>
    <row r="81" spans="1:9" s="30" customFormat="1" ht="15.75" x14ac:dyDescent="0.25">
      <c r="A81" s="7" t="s">
        <v>149</v>
      </c>
      <c r="B81" s="12"/>
      <c r="C81" s="9"/>
      <c r="D81" s="10"/>
      <c r="E81" s="45"/>
      <c r="F81" s="46"/>
    </row>
    <row r="82" spans="1:9" ht="15.75" x14ac:dyDescent="0.25">
      <c r="A82" s="21" t="s">
        <v>231</v>
      </c>
      <c r="B82" s="8" t="s">
        <v>253</v>
      </c>
      <c r="C82" s="9" t="s">
        <v>235</v>
      </c>
      <c r="D82" s="10" t="s">
        <v>237</v>
      </c>
      <c r="E82" s="45" t="s">
        <v>361</v>
      </c>
      <c r="F82" s="46"/>
      <c r="G82" s="30"/>
      <c r="H82" s="30"/>
      <c r="I82" s="30"/>
    </row>
    <row r="83" spans="1:9" s="30" customFormat="1" ht="15.75" x14ac:dyDescent="0.25">
      <c r="A83" s="21" t="s">
        <v>232</v>
      </c>
      <c r="B83" s="8" t="s">
        <v>254</v>
      </c>
      <c r="C83" s="9" t="s">
        <v>22</v>
      </c>
      <c r="D83" s="10">
        <v>120</v>
      </c>
      <c r="E83" s="54">
        <v>120</v>
      </c>
      <c r="F83" s="46"/>
      <c r="H83" s="58"/>
    </row>
    <row r="84" spans="1:9" ht="15.75" x14ac:dyDescent="0.25">
      <c r="A84" s="21" t="s">
        <v>233</v>
      </c>
      <c r="B84" s="8" t="s">
        <v>255</v>
      </c>
      <c r="C84" s="9" t="s">
        <v>63</v>
      </c>
      <c r="D84" s="10" t="s">
        <v>238</v>
      </c>
      <c r="E84" s="45" t="s">
        <v>361</v>
      </c>
      <c r="F84" s="46"/>
      <c r="G84" s="30"/>
      <c r="H84" s="30"/>
      <c r="I84" s="30"/>
    </row>
    <row r="85" spans="1:9" ht="15.75" x14ac:dyDescent="0.25">
      <c r="A85" s="21" t="s">
        <v>234</v>
      </c>
      <c r="B85" s="11" t="s">
        <v>256</v>
      </c>
      <c r="C85" s="9" t="s">
        <v>63</v>
      </c>
      <c r="D85" s="10" t="s">
        <v>236</v>
      </c>
      <c r="E85" s="45" t="s">
        <v>362</v>
      </c>
      <c r="F85" s="46"/>
      <c r="G85" s="30"/>
      <c r="H85" s="30"/>
      <c r="I85" s="30"/>
    </row>
    <row r="86" spans="1:9" ht="15.75" x14ac:dyDescent="0.25">
      <c r="A86" s="7" t="s">
        <v>150</v>
      </c>
      <c r="B86" s="12"/>
      <c r="C86" s="9"/>
      <c r="D86" s="10"/>
      <c r="E86" s="45"/>
      <c r="F86" s="46"/>
      <c r="G86" s="30"/>
      <c r="H86" s="30"/>
      <c r="I86" s="30"/>
    </row>
    <row r="87" spans="1:9" ht="15.75" x14ac:dyDescent="0.25">
      <c r="A87" s="19" t="s">
        <v>64</v>
      </c>
      <c r="B87" s="11" t="s">
        <v>257</v>
      </c>
      <c r="C87" s="9" t="s">
        <v>63</v>
      </c>
      <c r="D87" s="10" t="s">
        <v>213</v>
      </c>
      <c r="E87" s="54">
        <v>25.71</v>
      </c>
      <c r="F87" s="46"/>
      <c r="G87" s="30"/>
      <c r="H87" s="30"/>
      <c r="I87" s="30"/>
    </row>
    <row r="88" spans="1:9" ht="15.75" x14ac:dyDescent="0.25">
      <c r="A88" s="19" t="s">
        <v>65</v>
      </c>
      <c r="B88" s="11" t="s">
        <v>66</v>
      </c>
      <c r="C88" s="9" t="s">
        <v>63</v>
      </c>
      <c r="D88" s="10" t="s">
        <v>213</v>
      </c>
      <c r="E88" s="54">
        <v>25.71</v>
      </c>
      <c r="F88" s="27"/>
      <c r="G88" s="30"/>
      <c r="H88" s="30"/>
      <c r="I88" s="30"/>
    </row>
    <row r="89" spans="1:9" ht="15.75" x14ac:dyDescent="0.25">
      <c r="A89" s="7" t="s">
        <v>151</v>
      </c>
      <c r="B89" s="12"/>
      <c r="C89" s="9"/>
      <c r="D89" s="10"/>
      <c r="E89" s="45"/>
      <c r="F89" s="27"/>
      <c r="G89" s="30"/>
      <c r="H89" s="30"/>
      <c r="I89" s="30"/>
    </row>
    <row r="90" spans="1:9" ht="15.75" x14ac:dyDescent="0.25">
      <c r="A90" s="21" t="s">
        <v>67</v>
      </c>
      <c r="B90" s="8" t="s">
        <v>68</v>
      </c>
      <c r="C90" s="9" t="s">
        <v>28</v>
      </c>
      <c r="D90" s="1">
        <v>232.78</v>
      </c>
      <c r="E90" s="54">
        <f>Table1[[#This Row],[FY17 Rates]]+(Table1[[#This Row],[FY17 Rates]]*$G$3)</f>
        <v>236.95168458781362</v>
      </c>
      <c r="F90" s="27"/>
      <c r="G90" s="30"/>
      <c r="H90" s="30"/>
      <c r="I90" s="30"/>
    </row>
    <row r="91" spans="1:9" ht="15.75" x14ac:dyDescent="0.25">
      <c r="A91" s="20" t="s">
        <v>69</v>
      </c>
      <c r="B91" s="8" t="s">
        <v>70</v>
      </c>
      <c r="C91" s="9" t="s">
        <v>111</v>
      </c>
      <c r="D91" s="1">
        <v>315.35000000000002</v>
      </c>
      <c r="E91" s="54">
        <f>Table1[[#This Row],[FY17 Rates]]+(Table1[[#This Row],[FY17 Rates]]*$G$3)</f>
        <v>321.00143369175629</v>
      </c>
      <c r="F91" s="27"/>
      <c r="G91" s="30"/>
      <c r="H91" s="30"/>
      <c r="I91" s="30"/>
    </row>
    <row r="92" spans="1:9" ht="15.75" x14ac:dyDescent="0.25">
      <c r="A92" s="20" t="s">
        <v>71</v>
      </c>
      <c r="B92" s="8" t="s">
        <v>260</v>
      </c>
      <c r="C92" s="9" t="s">
        <v>111</v>
      </c>
      <c r="D92" s="1">
        <v>243.13</v>
      </c>
      <c r="E92" s="54">
        <f>Table1[[#This Row],[FY17 Rates]]+(Table1[[#This Row],[FY17 Rates]]*$G$3)</f>
        <v>247.48716845878135</v>
      </c>
      <c r="F92" s="27"/>
      <c r="G92" s="30"/>
      <c r="H92" s="30"/>
      <c r="I92" s="30"/>
    </row>
    <row r="93" spans="1:9" ht="15.75" x14ac:dyDescent="0.25">
      <c r="A93" s="20" t="s">
        <v>72</v>
      </c>
      <c r="B93" s="8" t="s">
        <v>73</v>
      </c>
      <c r="C93" s="9" t="s">
        <v>111</v>
      </c>
      <c r="D93" s="1">
        <v>325.7</v>
      </c>
      <c r="E93" s="54">
        <f>Table1[[#This Row],[FY17 Rates]]+(Table1[[#This Row],[FY17 Rates]]*$G$3)</f>
        <v>331.536917562724</v>
      </c>
      <c r="F93" s="27"/>
      <c r="G93" s="30"/>
      <c r="H93" s="30"/>
      <c r="I93" s="30"/>
    </row>
    <row r="94" spans="1:9" ht="15.75" x14ac:dyDescent="0.25">
      <c r="A94" s="20" t="s">
        <v>74</v>
      </c>
      <c r="B94" s="8" t="s">
        <v>75</v>
      </c>
      <c r="C94" s="9" t="s">
        <v>111</v>
      </c>
      <c r="D94" s="1">
        <v>328.58</v>
      </c>
      <c r="E94" s="54">
        <f>Table1[[#This Row],[FY17 Rates]]+(Table1[[#This Row],[FY17 Rates]]*$G$3)</f>
        <v>334.46853046594981</v>
      </c>
      <c r="F94" s="27"/>
      <c r="G94" s="30"/>
      <c r="H94" s="30"/>
      <c r="I94" s="30"/>
    </row>
    <row r="95" spans="1:9" ht="15.75" x14ac:dyDescent="0.25">
      <c r="A95" s="20" t="s">
        <v>76</v>
      </c>
      <c r="B95" s="8" t="s">
        <v>77</v>
      </c>
      <c r="C95" s="9" t="s">
        <v>111</v>
      </c>
      <c r="D95" s="1">
        <v>411.14</v>
      </c>
      <c r="E95" s="54">
        <f>Table1[[#This Row],[FY17 Rates]]+(Table1[[#This Row],[FY17 Rates]]*$G$3)</f>
        <v>418.50810035842295</v>
      </c>
      <c r="F95" s="27"/>
      <c r="G95" s="30"/>
      <c r="H95" s="30"/>
      <c r="I95" s="30"/>
    </row>
    <row r="96" spans="1:9" ht="15.75" x14ac:dyDescent="0.25">
      <c r="A96" s="20" t="s">
        <v>78</v>
      </c>
      <c r="B96" s="8" t="s">
        <v>79</v>
      </c>
      <c r="C96" s="9" t="s">
        <v>111</v>
      </c>
      <c r="D96" s="1">
        <v>338.93</v>
      </c>
      <c r="E96" s="54">
        <f>Table1[[#This Row],[FY17 Rates]]+(Table1[[#This Row],[FY17 Rates]]*$G$3)</f>
        <v>345.00401433691758</v>
      </c>
      <c r="F96" s="27"/>
      <c r="G96" s="30"/>
      <c r="H96" s="30"/>
      <c r="I96" s="30"/>
    </row>
    <row r="97" spans="1:9" ht="15.75" x14ac:dyDescent="0.25">
      <c r="A97" s="20" t="s">
        <v>80</v>
      </c>
      <c r="B97" s="8" t="s">
        <v>81</v>
      </c>
      <c r="C97" s="9" t="s">
        <v>111</v>
      </c>
      <c r="D97" s="1">
        <v>421.49</v>
      </c>
      <c r="E97" s="54">
        <f>Table1[[#This Row],[FY17 Rates]]+(Table1[[#This Row],[FY17 Rates]]*$G$3)</f>
        <v>429.04358422939072</v>
      </c>
      <c r="F97" s="27"/>
      <c r="G97" s="30"/>
      <c r="H97" s="30"/>
      <c r="I97" s="30"/>
    </row>
    <row r="98" spans="1:9" ht="15.75" x14ac:dyDescent="0.25">
      <c r="A98" s="20" t="s">
        <v>82</v>
      </c>
      <c r="B98" s="8" t="s">
        <v>83</v>
      </c>
      <c r="C98" s="9" t="s">
        <v>111</v>
      </c>
      <c r="D98" s="1">
        <v>378.39</v>
      </c>
      <c r="E98" s="54">
        <f>Table1[[#This Row],[FY17 Rates]]+(Table1[[#This Row],[FY17 Rates]]*$G$3)</f>
        <v>385.17118279569894</v>
      </c>
      <c r="F98" s="27"/>
      <c r="G98" s="30"/>
      <c r="H98" s="30"/>
      <c r="I98" s="30"/>
    </row>
    <row r="99" spans="1:9" ht="15.75" x14ac:dyDescent="0.25">
      <c r="A99" s="20" t="s">
        <v>84</v>
      </c>
      <c r="B99" s="8" t="s">
        <v>85</v>
      </c>
      <c r="C99" s="9" t="s">
        <v>111</v>
      </c>
      <c r="D99" s="1">
        <v>460.96</v>
      </c>
      <c r="E99" s="54">
        <f>Table1[[#This Row],[FY17 Rates]]+(Table1[[#This Row],[FY17 Rates]]*$G$3)</f>
        <v>469.22093189964158</v>
      </c>
      <c r="F99" s="27"/>
      <c r="G99" s="30"/>
      <c r="H99" s="30"/>
      <c r="I99" s="30"/>
    </row>
    <row r="100" spans="1:9" ht="15.75" x14ac:dyDescent="0.25">
      <c r="A100" s="20" t="s">
        <v>86</v>
      </c>
      <c r="B100" s="8" t="s">
        <v>87</v>
      </c>
      <c r="C100" s="9" t="s">
        <v>111</v>
      </c>
      <c r="D100" s="1">
        <v>428.05</v>
      </c>
      <c r="E100" s="54">
        <f>Table1[[#This Row],[FY17 Rates]]+(Table1[[#This Row],[FY17 Rates]]*$G$3)</f>
        <v>435.72114695340503</v>
      </c>
      <c r="F100" s="27"/>
      <c r="G100" s="30"/>
      <c r="H100" s="30"/>
      <c r="I100" s="30"/>
    </row>
    <row r="101" spans="1:9" ht="15.75" x14ac:dyDescent="0.25">
      <c r="A101" s="20" t="s">
        <v>88</v>
      </c>
      <c r="B101" s="8" t="s">
        <v>89</v>
      </c>
      <c r="C101" s="9" t="s">
        <v>111</v>
      </c>
      <c r="D101" s="1">
        <v>510.61</v>
      </c>
      <c r="E101" s="54">
        <f>Table1[[#This Row],[FY17 Rates]]+(Table1[[#This Row],[FY17 Rates]]*$G$3)</f>
        <v>519.76071684587816</v>
      </c>
      <c r="F101" s="27"/>
      <c r="G101" s="30"/>
      <c r="H101" s="30"/>
      <c r="I101" s="30"/>
    </row>
    <row r="102" spans="1:9" ht="15.75" x14ac:dyDescent="0.25">
      <c r="A102" s="20" t="s">
        <v>90</v>
      </c>
      <c r="B102" s="8" t="s">
        <v>91</v>
      </c>
      <c r="C102" s="9" t="s">
        <v>111</v>
      </c>
      <c r="D102" s="1">
        <v>317.87</v>
      </c>
      <c r="E102" s="54">
        <f>Table1[[#This Row],[FY17 Rates]]+(Table1[[#This Row],[FY17 Rates]]*$G$3)</f>
        <v>323.56659498207887</v>
      </c>
      <c r="F102" s="27"/>
      <c r="G102" s="30"/>
      <c r="H102" s="30"/>
      <c r="I102" s="30"/>
    </row>
    <row r="103" spans="1:9" ht="15.75" x14ac:dyDescent="0.25">
      <c r="A103" s="20" t="s">
        <v>92</v>
      </c>
      <c r="B103" s="8" t="s">
        <v>93</v>
      </c>
      <c r="C103" s="9" t="s">
        <v>111</v>
      </c>
      <c r="D103" s="1">
        <v>391.96</v>
      </c>
      <c r="E103" s="54">
        <f>Table1[[#This Row],[FY17 Rates]]+(Table1[[#This Row],[FY17 Rates]]*$G$3)</f>
        <v>398.98437275985663</v>
      </c>
      <c r="F103" s="27"/>
      <c r="G103" s="30"/>
      <c r="H103" s="30"/>
      <c r="I103" s="30"/>
    </row>
    <row r="104" spans="1:9" ht="15.75" x14ac:dyDescent="0.25">
      <c r="A104" s="20" t="s">
        <v>94</v>
      </c>
      <c r="B104" s="8" t="s">
        <v>95</v>
      </c>
      <c r="C104" s="9" t="s">
        <v>111</v>
      </c>
      <c r="D104" s="1">
        <v>330.71</v>
      </c>
      <c r="E104" s="54">
        <f>Table1[[#This Row],[FY17 Rates]]+(Table1[[#This Row],[FY17 Rates]]*$G$3)</f>
        <v>336.63670250896052</v>
      </c>
      <c r="F104" s="27"/>
      <c r="G104" s="30"/>
      <c r="H104" s="30"/>
      <c r="I104" s="30"/>
    </row>
    <row r="105" spans="1:9" ht="15.75" x14ac:dyDescent="0.25">
      <c r="A105" s="20" t="s">
        <v>96</v>
      </c>
      <c r="B105" s="8" t="s">
        <v>97</v>
      </c>
      <c r="C105" s="9" t="s">
        <v>111</v>
      </c>
      <c r="D105" s="1">
        <v>404.8</v>
      </c>
      <c r="E105" s="54">
        <f>Table1[[#This Row],[FY17 Rates]]+(Table1[[#This Row],[FY17 Rates]]*$G$3)</f>
        <v>412.05448028673834</v>
      </c>
      <c r="F105" s="27"/>
      <c r="G105" s="30"/>
      <c r="H105" s="30"/>
      <c r="I105" s="30"/>
    </row>
    <row r="106" spans="1:9" ht="15.75" x14ac:dyDescent="0.25">
      <c r="A106" s="20" t="s">
        <v>98</v>
      </c>
      <c r="B106" s="8" t="s">
        <v>99</v>
      </c>
      <c r="C106" s="9" t="s">
        <v>111</v>
      </c>
      <c r="D106" s="1">
        <v>395.12</v>
      </c>
      <c r="E106" s="54">
        <f>Table1[[#This Row],[FY17 Rates]]+(Table1[[#This Row],[FY17 Rates]]*$G$3)</f>
        <v>402.2010035842294</v>
      </c>
      <c r="F106" s="27"/>
      <c r="G106" s="30"/>
      <c r="H106" s="30"/>
      <c r="I106" s="30"/>
    </row>
    <row r="107" spans="1:9" ht="15.75" x14ac:dyDescent="0.25">
      <c r="A107" s="20" t="s">
        <v>100</v>
      </c>
      <c r="B107" s="8" t="s">
        <v>101</v>
      </c>
      <c r="C107" s="9" t="s">
        <v>111</v>
      </c>
      <c r="D107" s="1">
        <v>469.22</v>
      </c>
      <c r="E107" s="54">
        <f>Table1[[#This Row],[FY17 Rates]]+(Table1[[#This Row],[FY17 Rates]]*$G$3)</f>
        <v>477.62896057347672</v>
      </c>
      <c r="F107" s="27"/>
      <c r="G107" s="30"/>
      <c r="H107" s="30"/>
      <c r="I107" s="30"/>
    </row>
    <row r="108" spans="1:9" ht="15.75" x14ac:dyDescent="0.25">
      <c r="A108" s="20" t="s">
        <v>102</v>
      </c>
      <c r="B108" s="8" t="s">
        <v>103</v>
      </c>
      <c r="C108" s="9" t="s">
        <v>111</v>
      </c>
      <c r="D108" s="1">
        <v>443.39</v>
      </c>
      <c r="E108" s="54">
        <f>Table1[[#This Row],[FY17 Rates]]+(Table1[[#This Row],[FY17 Rates]]*$G$3)</f>
        <v>451.33605734767025</v>
      </c>
      <c r="F108" s="27"/>
      <c r="G108" s="30"/>
      <c r="H108" s="30"/>
      <c r="I108" s="30"/>
    </row>
    <row r="109" spans="1:9" ht="15.75" x14ac:dyDescent="0.25">
      <c r="A109" s="20" t="s">
        <v>104</v>
      </c>
      <c r="B109" s="8" t="s">
        <v>105</v>
      </c>
      <c r="C109" s="9" t="s">
        <v>111</v>
      </c>
      <c r="D109" s="1">
        <v>517.49</v>
      </c>
      <c r="E109" s="54">
        <f>Table1[[#This Row],[FY17 Rates]]+(Table1[[#This Row],[FY17 Rates]]*$G$3)</f>
        <v>526.76401433691763</v>
      </c>
      <c r="F109" s="27"/>
      <c r="G109" s="30"/>
      <c r="H109" s="30"/>
      <c r="I109" s="30"/>
    </row>
    <row r="110" spans="1:9" ht="15.75" x14ac:dyDescent="0.25">
      <c r="A110" s="20" t="s">
        <v>261</v>
      </c>
      <c r="B110" s="8" t="s">
        <v>106</v>
      </c>
      <c r="C110" s="9" t="s">
        <v>111</v>
      </c>
      <c r="D110" s="1">
        <v>519.15</v>
      </c>
      <c r="E110" s="54">
        <f>Table1[[#This Row],[FY17 Rates]]+(Table1[[#This Row],[FY17 Rates]]*$G$3)</f>
        <v>528.45376344086014</v>
      </c>
      <c r="F110" s="27"/>
      <c r="G110" s="30"/>
      <c r="H110" s="30"/>
      <c r="I110" s="30"/>
    </row>
    <row r="111" spans="1:9" ht="15.75" x14ac:dyDescent="0.25">
      <c r="A111" s="20" t="s">
        <v>107</v>
      </c>
      <c r="B111" s="8" t="s">
        <v>108</v>
      </c>
      <c r="C111" s="9" t="s">
        <v>111</v>
      </c>
      <c r="D111" s="1">
        <v>593.24</v>
      </c>
      <c r="E111" s="54">
        <f>Table1[[#This Row],[FY17 Rates]]+(Table1[[#This Row],[FY17 Rates]]*$G$3)</f>
        <v>603.87154121863796</v>
      </c>
      <c r="F111" s="27"/>
      <c r="G111" s="30"/>
      <c r="H111" s="30"/>
      <c r="I111" s="30"/>
    </row>
    <row r="112" spans="1:9" ht="15.75" x14ac:dyDescent="0.25">
      <c r="A112" s="21" t="s">
        <v>109</v>
      </c>
      <c r="B112" s="8" t="s">
        <v>110</v>
      </c>
      <c r="C112" s="9" t="s">
        <v>111</v>
      </c>
      <c r="D112" s="1">
        <v>612.46</v>
      </c>
      <c r="E112" s="54">
        <f>Table1[[#This Row],[FY17 Rates]]+(Table1[[#This Row],[FY17 Rates]]*$G$3)</f>
        <v>623.43598566308242</v>
      </c>
      <c r="F112" s="39"/>
      <c r="G112" s="30"/>
      <c r="H112" s="30"/>
      <c r="I112" s="30"/>
    </row>
    <row r="113" spans="1:9" ht="15.75" x14ac:dyDescent="0.25">
      <c r="A113" s="20" t="s">
        <v>112</v>
      </c>
      <c r="B113" s="8" t="s">
        <v>113</v>
      </c>
      <c r="C113" s="9" t="s">
        <v>111</v>
      </c>
      <c r="D113" s="1">
        <v>740.93</v>
      </c>
      <c r="E113" s="54">
        <f>Table1[[#This Row],[FY17 Rates]]+(Table1[[#This Row],[FY17 Rates]]*$G$3)</f>
        <v>754.20831541218638</v>
      </c>
      <c r="F113" s="27"/>
      <c r="G113" s="30"/>
      <c r="H113" s="30"/>
      <c r="I113" s="30"/>
    </row>
    <row r="114" spans="1:9" ht="15.75" x14ac:dyDescent="0.25">
      <c r="A114" s="20" t="s">
        <v>114</v>
      </c>
      <c r="B114" s="8" t="s">
        <v>115</v>
      </c>
      <c r="C114" s="9" t="s">
        <v>111</v>
      </c>
      <c r="D114" s="1">
        <v>631.67999999999995</v>
      </c>
      <c r="E114" s="54">
        <f>Table1[[#This Row],[FY17 Rates]]+(Table1[[#This Row],[FY17 Rates]]*$G$3)</f>
        <v>643.00043010752688</v>
      </c>
      <c r="F114" s="27"/>
      <c r="G114" s="30"/>
      <c r="H114" s="30"/>
      <c r="I114" s="30"/>
    </row>
    <row r="115" spans="1:9" ht="15.75" x14ac:dyDescent="0.25">
      <c r="A115" s="20" t="s">
        <v>116</v>
      </c>
      <c r="B115" s="8" t="s">
        <v>117</v>
      </c>
      <c r="C115" s="9" t="s">
        <v>111</v>
      </c>
      <c r="D115" s="1">
        <v>760.15</v>
      </c>
      <c r="E115" s="54">
        <f>Table1[[#This Row],[FY17 Rates]]+(Table1[[#This Row],[FY17 Rates]]*$G$3)</f>
        <v>773.77275985663084</v>
      </c>
      <c r="F115" s="27"/>
      <c r="G115" s="30"/>
      <c r="H115" s="30"/>
      <c r="I115" s="30"/>
    </row>
    <row r="116" spans="1:9" ht="15.75" x14ac:dyDescent="0.25">
      <c r="A116" s="20" t="s">
        <v>118</v>
      </c>
      <c r="B116" s="8" t="s">
        <v>119</v>
      </c>
      <c r="C116" s="9" t="s">
        <v>63</v>
      </c>
      <c r="D116" s="10" t="s">
        <v>262</v>
      </c>
      <c r="E116" s="54">
        <v>6.37</v>
      </c>
      <c r="F116" s="27"/>
      <c r="G116" s="30"/>
      <c r="H116" s="30"/>
      <c r="I116" s="30"/>
    </row>
    <row r="117" spans="1:9" ht="15.75" x14ac:dyDescent="0.25">
      <c r="A117" s="20" t="s">
        <v>120</v>
      </c>
      <c r="B117" s="8" t="s">
        <v>121</v>
      </c>
      <c r="C117" s="9" t="s">
        <v>63</v>
      </c>
      <c r="D117" s="10" t="s">
        <v>263</v>
      </c>
      <c r="E117" s="54">
        <v>7.19</v>
      </c>
      <c r="F117" s="27"/>
      <c r="G117" s="30"/>
      <c r="H117" s="30"/>
      <c r="I117" s="30"/>
    </row>
    <row r="118" spans="1:9" ht="15.75" x14ac:dyDescent="0.25">
      <c r="A118" s="20" t="s">
        <v>355</v>
      </c>
      <c r="B118" s="8" t="s">
        <v>122</v>
      </c>
      <c r="C118" s="9" t="s">
        <v>111</v>
      </c>
      <c r="D118" s="10">
        <v>507.17</v>
      </c>
      <c r="E118" s="54">
        <f>Table1[[#This Row],[FY17 Rates]]+(Table1[[#This Row],[FY17 Rates]]*$G$3)</f>
        <v>516.25906810035849</v>
      </c>
      <c r="F118" s="27"/>
      <c r="G118" s="30"/>
      <c r="H118" s="30"/>
      <c r="I118" s="30"/>
    </row>
    <row r="119" spans="1:9" ht="15.75" x14ac:dyDescent="0.25">
      <c r="A119" s="20" t="s">
        <v>123</v>
      </c>
      <c r="B119" s="8" t="s">
        <v>124</v>
      </c>
      <c r="C119" s="9" t="s">
        <v>111</v>
      </c>
      <c r="D119" s="10">
        <v>563.14</v>
      </c>
      <c r="E119" s="54">
        <f>Table1[[#This Row],[FY17 Rates]]+(Table1[[#This Row],[FY17 Rates]]*$G$3)</f>
        <v>573.23211469534044</v>
      </c>
      <c r="F119" s="27"/>
      <c r="G119" s="30"/>
      <c r="H119" s="30"/>
      <c r="I119" s="30"/>
    </row>
    <row r="120" spans="1:9" ht="15.75" x14ac:dyDescent="0.25">
      <c r="A120" s="7" t="s">
        <v>152</v>
      </c>
      <c r="B120" s="12"/>
      <c r="C120" s="9"/>
      <c r="D120" s="10"/>
      <c r="E120" s="45"/>
      <c r="F120" s="27"/>
      <c r="G120" s="30"/>
      <c r="H120" s="30"/>
      <c r="I120" s="30"/>
    </row>
    <row r="121" spans="1:9" ht="15.75" x14ac:dyDescent="0.25">
      <c r="A121" s="19" t="s">
        <v>126</v>
      </c>
      <c r="B121" s="12" t="s">
        <v>252</v>
      </c>
      <c r="C121" s="9" t="s">
        <v>63</v>
      </c>
      <c r="D121" s="10" t="s">
        <v>239</v>
      </c>
      <c r="E121" s="54">
        <f>16.42+(16.42*G3)</f>
        <v>16.714265232974913</v>
      </c>
      <c r="F121" s="27"/>
      <c r="G121" s="30"/>
      <c r="H121" s="30"/>
      <c r="I121" s="30"/>
    </row>
    <row r="122" spans="1:9" ht="15.75" x14ac:dyDescent="0.25">
      <c r="A122" s="19" t="s">
        <v>127</v>
      </c>
      <c r="B122" s="12" t="s">
        <v>128</v>
      </c>
      <c r="C122" s="9" t="s">
        <v>63</v>
      </c>
      <c r="D122" s="10" t="s">
        <v>239</v>
      </c>
      <c r="E122" s="54">
        <f>16.42+(16.42*G3)</f>
        <v>16.714265232974913</v>
      </c>
      <c r="F122" s="27"/>
      <c r="G122" s="30"/>
      <c r="H122" s="30"/>
      <c r="I122" s="30"/>
    </row>
    <row r="123" spans="1:9" ht="15.75" x14ac:dyDescent="0.25">
      <c r="A123" s="19" t="s">
        <v>129</v>
      </c>
      <c r="B123" s="12" t="s">
        <v>246</v>
      </c>
      <c r="C123" s="9" t="s">
        <v>63</v>
      </c>
      <c r="D123" s="10" t="s">
        <v>240</v>
      </c>
      <c r="E123" s="54">
        <f>18.94+(18.94*G3)</f>
        <v>19.279426523297492</v>
      </c>
      <c r="F123" s="27"/>
      <c r="G123" s="30"/>
      <c r="H123" s="30"/>
      <c r="I123" s="30"/>
    </row>
    <row r="124" spans="1:9" ht="15.75" x14ac:dyDescent="0.25">
      <c r="A124" s="19" t="s">
        <v>130</v>
      </c>
      <c r="B124" s="12" t="s">
        <v>247</v>
      </c>
      <c r="C124" s="9" t="s">
        <v>63</v>
      </c>
      <c r="D124" s="10" t="s">
        <v>240</v>
      </c>
      <c r="E124" s="54">
        <f>18.94+(18.94*G3)</f>
        <v>19.279426523297492</v>
      </c>
      <c r="F124" s="27"/>
      <c r="G124" s="30"/>
      <c r="H124" s="30"/>
      <c r="I124" s="30"/>
    </row>
    <row r="125" spans="1:9" ht="15.75" x14ac:dyDescent="0.25">
      <c r="A125" s="52" t="s">
        <v>359</v>
      </c>
      <c r="B125" s="12"/>
      <c r="C125" s="9"/>
      <c r="D125" s="10" t="s">
        <v>241</v>
      </c>
      <c r="E125" s="54">
        <f>11.37+(11.37*G3)</f>
        <v>11.573763440860214</v>
      </c>
      <c r="F125" s="27"/>
      <c r="G125" s="30"/>
      <c r="H125" s="30"/>
      <c r="I125" s="30"/>
    </row>
    <row r="126" spans="1:9" ht="15.75" x14ac:dyDescent="0.25">
      <c r="A126" s="19" t="s">
        <v>131</v>
      </c>
      <c r="B126" s="12" t="s">
        <v>248</v>
      </c>
      <c r="C126" s="9" t="s">
        <v>63</v>
      </c>
      <c r="D126" s="10" t="s">
        <v>239</v>
      </c>
      <c r="E126" s="54">
        <f>16.42+(16.42*G3)</f>
        <v>16.714265232974913</v>
      </c>
      <c r="F126" s="27"/>
      <c r="G126" s="30"/>
      <c r="H126" s="30"/>
      <c r="I126" s="30"/>
    </row>
    <row r="127" spans="1:9" ht="15.75" x14ac:dyDescent="0.25">
      <c r="A127" s="19" t="s">
        <v>132</v>
      </c>
      <c r="B127" s="12" t="s">
        <v>249</v>
      </c>
      <c r="C127" s="9" t="s">
        <v>63</v>
      </c>
      <c r="D127" s="10" t="s">
        <v>239</v>
      </c>
      <c r="E127" s="54">
        <f>16.42+(16.42*G3)</f>
        <v>16.714265232974913</v>
      </c>
      <c r="F127" s="27"/>
      <c r="G127" s="30"/>
      <c r="H127" s="30"/>
      <c r="I127" s="30"/>
    </row>
    <row r="128" spans="1:9" ht="15.75" x14ac:dyDescent="0.25">
      <c r="A128" s="19" t="s">
        <v>242</v>
      </c>
      <c r="B128" s="12" t="s">
        <v>250</v>
      </c>
      <c r="C128" s="9" t="s">
        <v>63</v>
      </c>
      <c r="D128" s="10" t="s">
        <v>243</v>
      </c>
      <c r="E128" s="54">
        <f>15.36+(15.36*G3)</f>
        <v>15.635268817204301</v>
      </c>
      <c r="F128" s="27"/>
      <c r="G128" s="30"/>
      <c r="H128" s="30"/>
      <c r="I128" s="30"/>
    </row>
    <row r="129" spans="1:9" ht="15.75" x14ac:dyDescent="0.25">
      <c r="A129" s="21" t="s">
        <v>244</v>
      </c>
      <c r="B129" s="12" t="s">
        <v>251</v>
      </c>
      <c r="C129" s="9" t="s">
        <v>63</v>
      </c>
      <c r="D129" s="10" t="s">
        <v>243</v>
      </c>
      <c r="E129" s="54">
        <f>15.36+(15.36*G3)</f>
        <v>15.635268817204301</v>
      </c>
      <c r="F129" s="27"/>
      <c r="G129" s="30"/>
      <c r="H129" s="30"/>
      <c r="I129" s="30"/>
    </row>
    <row r="130" spans="1:9" ht="15.75" x14ac:dyDescent="0.25">
      <c r="A130" s="20" t="s">
        <v>133</v>
      </c>
      <c r="B130" s="12" t="s">
        <v>245</v>
      </c>
      <c r="C130" s="9" t="s">
        <v>63</v>
      </c>
      <c r="D130" s="10" t="s">
        <v>259</v>
      </c>
      <c r="E130" s="54">
        <f>19.18+(19.18*G3)</f>
        <v>19.523727598566307</v>
      </c>
      <c r="F130" s="27"/>
      <c r="G130" s="30"/>
      <c r="H130" s="30"/>
      <c r="I130" s="30"/>
    </row>
    <row r="131" spans="1:9" ht="15.75" x14ac:dyDescent="0.25">
      <c r="A131" s="53" t="s">
        <v>264</v>
      </c>
      <c r="B131" s="12" t="s">
        <v>258</v>
      </c>
      <c r="C131" s="9" t="s">
        <v>63</v>
      </c>
      <c r="D131" s="10" t="s">
        <v>259</v>
      </c>
      <c r="E131" s="54">
        <f>19.18+(19.18*G3)</f>
        <v>19.523727598566307</v>
      </c>
      <c r="F131" s="27"/>
      <c r="G131" s="30"/>
      <c r="H131" s="30"/>
      <c r="I131" s="30"/>
    </row>
    <row r="132" spans="1:9" ht="15.75" x14ac:dyDescent="0.25">
      <c r="A132" s="60" t="s">
        <v>193</v>
      </c>
      <c r="B132" s="12" t="s">
        <v>188</v>
      </c>
      <c r="C132" s="9" t="s">
        <v>63</v>
      </c>
      <c r="D132" s="10" t="s">
        <v>190</v>
      </c>
      <c r="E132" s="54">
        <v>5.14</v>
      </c>
      <c r="F132" s="27"/>
      <c r="G132" s="30"/>
      <c r="H132" s="30"/>
      <c r="I132" s="30"/>
    </row>
    <row r="133" spans="1:9" ht="15.75" x14ac:dyDescent="0.25">
      <c r="A133" s="12" t="s">
        <v>192</v>
      </c>
      <c r="B133" s="12" t="s">
        <v>189</v>
      </c>
      <c r="C133" s="9" t="s">
        <v>63</v>
      </c>
      <c r="D133" s="45" t="s">
        <v>191</v>
      </c>
      <c r="E133" s="54">
        <v>2.48</v>
      </c>
      <c r="F133" s="27"/>
      <c r="G133" s="30"/>
      <c r="H133" s="30"/>
      <c r="I133" s="30"/>
    </row>
    <row r="134" spans="1:9" ht="15.75" x14ac:dyDescent="0.25">
      <c r="A134" s="23" t="s">
        <v>265</v>
      </c>
      <c r="B134" s="24"/>
      <c r="C134" s="25"/>
      <c r="D134" s="26"/>
      <c r="E134" s="45"/>
      <c r="F134" s="27"/>
      <c r="G134" s="30"/>
      <c r="H134" s="30"/>
      <c r="I134" s="30"/>
    </row>
    <row r="135" spans="1:9" ht="15.75" x14ac:dyDescent="0.25">
      <c r="A135" s="27" t="s">
        <v>266</v>
      </c>
      <c r="B135" s="24" t="s">
        <v>267</v>
      </c>
      <c r="C135" s="25" t="s">
        <v>63</v>
      </c>
      <c r="D135" s="26" t="s">
        <v>268</v>
      </c>
      <c r="E135" s="54">
        <v>12.51</v>
      </c>
      <c r="F135" s="27"/>
      <c r="G135" s="30"/>
      <c r="H135" s="30"/>
      <c r="I135" s="30"/>
    </row>
    <row r="136" spans="1:9" ht="15.75" x14ac:dyDescent="0.25">
      <c r="A136" s="27" t="s">
        <v>269</v>
      </c>
      <c r="B136" s="24" t="s">
        <v>270</v>
      </c>
      <c r="C136" s="25" t="s">
        <v>63</v>
      </c>
      <c r="D136" s="26" t="s">
        <v>271</v>
      </c>
      <c r="E136" s="54">
        <v>6.86</v>
      </c>
      <c r="F136" s="27"/>
      <c r="G136" s="30"/>
      <c r="H136" s="30"/>
      <c r="I136" s="30"/>
    </row>
    <row r="137" spans="1:9" ht="15.75" x14ac:dyDescent="0.25">
      <c r="A137" s="27" t="s">
        <v>273</v>
      </c>
      <c r="B137" s="24" t="s">
        <v>272</v>
      </c>
      <c r="C137" s="25" t="s">
        <v>63</v>
      </c>
      <c r="D137" s="26" t="s">
        <v>268</v>
      </c>
      <c r="E137" s="54">
        <v>12.51</v>
      </c>
      <c r="F137" s="27"/>
      <c r="G137" s="30"/>
      <c r="H137" s="30"/>
      <c r="I137" s="30"/>
    </row>
    <row r="138" spans="1:9" ht="15.75" x14ac:dyDescent="0.25">
      <c r="A138" s="27" t="s">
        <v>274</v>
      </c>
      <c r="B138" s="24" t="s">
        <v>289</v>
      </c>
      <c r="C138" s="25" t="s">
        <v>63</v>
      </c>
      <c r="D138" s="26" t="s">
        <v>268</v>
      </c>
      <c r="E138" s="54">
        <v>12.51</v>
      </c>
      <c r="F138" s="27"/>
      <c r="G138" s="30"/>
      <c r="H138" s="30"/>
      <c r="I138" s="30"/>
    </row>
    <row r="139" spans="1:9" ht="15.75" x14ac:dyDescent="0.25">
      <c r="A139" s="27" t="s">
        <v>275</v>
      </c>
      <c r="B139" s="24" t="s">
        <v>276</v>
      </c>
      <c r="C139" s="25" t="s">
        <v>63</v>
      </c>
      <c r="D139" s="26" t="s">
        <v>271</v>
      </c>
      <c r="E139" s="54">
        <v>6.86</v>
      </c>
      <c r="F139" s="27"/>
      <c r="G139" s="30"/>
      <c r="H139" s="30"/>
      <c r="I139" s="30"/>
    </row>
    <row r="140" spans="1:9" ht="15.75" x14ac:dyDescent="0.25">
      <c r="A140" s="27" t="s">
        <v>277</v>
      </c>
      <c r="B140" s="24" t="s">
        <v>288</v>
      </c>
      <c r="C140" s="25" t="s">
        <v>63</v>
      </c>
      <c r="D140" s="26" t="s">
        <v>271</v>
      </c>
      <c r="E140" s="54">
        <v>6.86</v>
      </c>
      <c r="F140" s="27"/>
      <c r="G140" s="30"/>
      <c r="H140" s="30"/>
      <c r="I140" s="30"/>
    </row>
    <row r="141" spans="1:9" ht="15.75" x14ac:dyDescent="0.25">
      <c r="A141" s="27" t="s">
        <v>278</v>
      </c>
      <c r="B141" s="24" t="s">
        <v>279</v>
      </c>
      <c r="C141" s="25" t="s">
        <v>63</v>
      </c>
      <c r="D141" s="26" t="s">
        <v>268</v>
      </c>
      <c r="E141" s="54">
        <v>12.51</v>
      </c>
      <c r="F141" s="27"/>
      <c r="G141" s="30"/>
      <c r="H141" s="30"/>
      <c r="I141" s="30"/>
    </row>
    <row r="142" spans="1:9" ht="15.75" x14ac:dyDescent="0.25">
      <c r="A142" s="27" t="s">
        <v>280</v>
      </c>
      <c r="B142" s="24" t="s">
        <v>290</v>
      </c>
      <c r="C142" s="25" t="s">
        <v>63</v>
      </c>
      <c r="D142" s="26" t="s">
        <v>268</v>
      </c>
      <c r="E142" s="54">
        <v>12.51</v>
      </c>
      <c r="F142" s="27"/>
      <c r="G142" s="30"/>
      <c r="H142" s="30"/>
      <c r="I142" s="30"/>
    </row>
    <row r="143" spans="1:9" ht="15.75" x14ac:dyDescent="0.25">
      <c r="A143" s="27" t="s">
        <v>281</v>
      </c>
      <c r="B143" s="24" t="s">
        <v>282</v>
      </c>
      <c r="C143" s="25" t="s">
        <v>63</v>
      </c>
      <c r="D143" s="26" t="s">
        <v>271</v>
      </c>
      <c r="E143" s="54">
        <v>6.86</v>
      </c>
      <c r="F143" s="27"/>
      <c r="G143" s="30"/>
      <c r="H143" s="30"/>
      <c r="I143" s="30"/>
    </row>
    <row r="144" spans="1:9" ht="15.75" x14ac:dyDescent="0.25">
      <c r="A144" s="27" t="s">
        <v>283</v>
      </c>
      <c r="B144" s="24" t="s">
        <v>321</v>
      </c>
      <c r="C144" s="25" t="s">
        <v>63</v>
      </c>
      <c r="D144" s="26" t="s">
        <v>271</v>
      </c>
      <c r="E144" s="54">
        <v>6.86</v>
      </c>
      <c r="F144" s="27"/>
      <c r="G144" s="30"/>
      <c r="H144" s="30"/>
      <c r="I144" s="30"/>
    </row>
    <row r="145" spans="1:9" ht="15.75" x14ac:dyDescent="0.25">
      <c r="A145" s="27" t="s">
        <v>284</v>
      </c>
      <c r="B145" s="24" t="s">
        <v>285</v>
      </c>
      <c r="C145" s="25" t="s">
        <v>63</v>
      </c>
      <c r="D145" s="26" t="s">
        <v>286</v>
      </c>
      <c r="E145" s="54">
        <v>6.86</v>
      </c>
      <c r="F145" s="27"/>
      <c r="G145" s="30"/>
      <c r="H145" s="30"/>
      <c r="I145" s="30"/>
    </row>
    <row r="146" spans="1:9" ht="15.75" x14ac:dyDescent="0.25">
      <c r="A146" s="27" t="s">
        <v>287</v>
      </c>
      <c r="B146" s="24" t="s">
        <v>291</v>
      </c>
      <c r="C146" s="25" t="s">
        <v>63</v>
      </c>
      <c r="D146" s="26" t="s">
        <v>286</v>
      </c>
      <c r="E146" s="54">
        <v>6.86</v>
      </c>
      <c r="F146" s="27"/>
      <c r="G146" s="30"/>
      <c r="H146" s="30"/>
      <c r="I146" s="30"/>
    </row>
    <row r="147" spans="1:9" ht="15.75" x14ac:dyDescent="0.25">
      <c r="A147" s="27" t="s">
        <v>292</v>
      </c>
      <c r="B147" s="24" t="s">
        <v>293</v>
      </c>
      <c r="C147" s="25" t="s">
        <v>63</v>
      </c>
      <c r="D147" s="26" t="s">
        <v>286</v>
      </c>
      <c r="E147" s="54">
        <v>6.86</v>
      </c>
      <c r="F147" s="27"/>
      <c r="G147" s="30"/>
      <c r="H147" s="30"/>
      <c r="I147" s="30"/>
    </row>
    <row r="148" spans="1:9" ht="15.75" x14ac:dyDescent="0.25">
      <c r="A148" s="27" t="s">
        <v>294</v>
      </c>
      <c r="B148" s="24" t="s">
        <v>295</v>
      </c>
      <c r="C148" s="25" t="s">
        <v>63</v>
      </c>
      <c r="D148" s="26" t="s">
        <v>286</v>
      </c>
      <c r="E148" s="54">
        <v>6.86</v>
      </c>
      <c r="F148" s="27"/>
      <c r="G148" s="30"/>
      <c r="H148" s="30"/>
      <c r="I148" s="30"/>
    </row>
    <row r="149" spans="1:9" ht="15.75" x14ac:dyDescent="0.25">
      <c r="A149" s="23" t="s">
        <v>322</v>
      </c>
      <c r="B149" s="12"/>
      <c r="C149" s="9"/>
      <c r="D149" s="10"/>
      <c r="E149" s="45"/>
      <c r="F149" s="27"/>
      <c r="G149" s="30"/>
      <c r="H149" s="30"/>
      <c r="I149" s="30"/>
    </row>
    <row r="150" spans="1:9" ht="15.75" x14ac:dyDescent="0.25">
      <c r="A150" s="27" t="s">
        <v>296</v>
      </c>
      <c r="B150" s="24" t="s">
        <v>297</v>
      </c>
      <c r="C150" s="25" t="s">
        <v>63</v>
      </c>
      <c r="D150" s="26" t="s">
        <v>298</v>
      </c>
      <c r="E150" s="54">
        <v>3.32</v>
      </c>
      <c r="F150" s="27"/>
      <c r="G150" s="30"/>
      <c r="H150" s="30"/>
      <c r="I150" s="30"/>
    </row>
    <row r="151" spans="1:9" ht="15.75" x14ac:dyDescent="0.25">
      <c r="A151" s="27" t="s">
        <v>299</v>
      </c>
      <c r="B151" s="24" t="s">
        <v>300</v>
      </c>
      <c r="C151" s="25" t="s">
        <v>63</v>
      </c>
      <c r="D151" s="26" t="s">
        <v>298</v>
      </c>
      <c r="E151" s="54">
        <v>3.32</v>
      </c>
      <c r="F151" s="27"/>
      <c r="G151" s="30"/>
      <c r="H151" s="30"/>
      <c r="I151" s="30"/>
    </row>
    <row r="152" spans="1:9" ht="15.75" x14ac:dyDescent="0.25">
      <c r="A152" s="27" t="s">
        <v>301</v>
      </c>
      <c r="B152" s="24" t="s">
        <v>302</v>
      </c>
      <c r="C152" s="25" t="s">
        <v>63</v>
      </c>
      <c r="D152" s="26" t="s">
        <v>298</v>
      </c>
      <c r="E152" s="54">
        <v>3.32</v>
      </c>
      <c r="F152" s="27"/>
      <c r="G152" s="30"/>
      <c r="H152" s="30"/>
      <c r="I152" s="30"/>
    </row>
    <row r="153" spans="1:9" ht="15.75" x14ac:dyDescent="0.25">
      <c r="A153" s="27" t="s">
        <v>303</v>
      </c>
      <c r="B153" s="24" t="s">
        <v>304</v>
      </c>
      <c r="C153" s="25" t="s">
        <v>63</v>
      </c>
      <c r="D153" s="26" t="s">
        <v>298</v>
      </c>
      <c r="E153" s="54">
        <v>3.32</v>
      </c>
      <c r="F153" s="27"/>
      <c r="G153" s="30"/>
      <c r="H153" s="30"/>
      <c r="I153" s="30"/>
    </row>
    <row r="154" spans="1:9" ht="15.75" x14ac:dyDescent="0.25">
      <c r="A154" s="27" t="s">
        <v>305</v>
      </c>
      <c r="B154" s="24" t="s">
        <v>306</v>
      </c>
      <c r="C154" s="25" t="s">
        <v>63</v>
      </c>
      <c r="D154" s="26" t="s">
        <v>298</v>
      </c>
      <c r="E154" s="54">
        <v>3.32</v>
      </c>
      <c r="F154" s="27"/>
      <c r="G154" s="30"/>
      <c r="H154" s="30"/>
      <c r="I154" s="30"/>
    </row>
    <row r="155" spans="1:9" ht="15.75" x14ac:dyDescent="0.25">
      <c r="A155" s="27" t="s">
        <v>319</v>
      </c>
      <c r="B155" s="24" t="s">
        <v>307</v>
      </c>
      <c r="C155" s="25" t="s">
        <v>63</v>
      </c>
      <c r="D155" s="26" t="s">
        <v>298</v>
      </c>
      <c r="E155" s="54">
        <v>3.32</v>
      </c>
      <c r="F155" s="27"/>
      <c r="G155" s="30"/>
      <c r="H155" s="30"/>
      <c r="I155" s="30"/>
    </row>
    <row r="156" spans="1:9" ht="15.75" x14ac:dyDescent="0.25">
      <c r="A156" s="27" t="s">
        <v>308</v>
      </c>
      <c r="B156" s="24" t="s">
        <v>309</v>
      </c>
      <c r="C156" s="25" t="s">
        <v>63</v>
      </c>
      <c r="D156" s="26" t="s">
        <v>298</v>
      </c>
      <c r="E156" s="54">
        <v>3.32</v>
      </c>
      <c r="F156" s="27"/>
      <c r="G156" s="30"/>
      <c r="H156" s="30"/>
      <c r="I156" s="30"/>
    </row>
    <row r="157" spans="1:9" ht="15.75" x14ac:dyDescent="0.25">
      <c r="A157" s="27" t="s">
        <v>310</v>
      </c>
      <c r="B157" s="24" t="s">
        <v>311</v>
      </c>
      <c r="C157" s="25" t="s">
        <v>63</v>
      </c>
      <c r="D157" s="26" t="s">
        <v>298</v>
      </c>
      <c r="E157" s="54">
        <v>3.32</v>
      </c>
      <c r="F157" s="27"/>
      <c r="G157" s="30"/>
      <c r="H157" s="30"/>
      <c r="I157" s="30"/>
    </row>
    <row r="158" spans="1:9" ht="15.75" x14ac:dyDescent="0.25">
      <c r="A158" s="33" t="s">
        <v>330</v>
      </c>
      <c r="B158" s="12" t="s">
        <v>331</v>
      </c>
      <c r="C158" s="9" t="s">
        <v>332</v>
      </c>
      <c r="D158" s="26"/>
      <c r="E158" s="37" t="s">
        <v>354</v>
      </c>
      <c r="F158" s="27"/>
      <c r="G158" s="30"/>
      <c r="H158" s="30"/>
      <c r="I158" s="30"/>
    </row>
    <row r="159" spans="1:9" ht="15.75" x14ac:dyDescent="0.25">
      <c r="A159" s="33" t="s">
        <v>333</v>
      </c>
      <c r="B159" s="12" t="s">
        <v>334</v>
      </c>
      <c r="C159" s="9" t="s">
        <v>317</v>
      </c>
      <c r="D159" s="26"/>
      <c r="E159" s="54">
        <v>15.63</v>
      </c>
      <c r="F159" s="27"/>
      <c r="G159" s="30"/>
      <c r="H159" s="30"/>
      <c r="I159" s="30"/>
    </row>
    <row r="160" spans="1:9" ht="15.75" x14ac:dyDescent="0.25">
      <c r="A160" s="33" t="s">
        <v>335</v>
      </c>
      <c r="B160" s="12" t="s">
        <v>334</v>
      </c>
      <c r="C160" s="9" t="s">
        <v>317</v>
      </c>
      <c r="D160" s="26"/>
      <c r="E160" s="54">
        <v>6.31</v>
      </c>
      <c r="F160" s="27"/>
      <c r="G160" s="30"/>
      <c r="H160" s="30"/>
      <c r="I160" s="30"/>
    </row>
    <row r="161" spans="1:9" ht="15.75" x14ac:dyDescent="0.25">
      <c r="A161" s="33" t="s">
        <v>336</v>
      </c>
      <c r="B161" s="12" t="s">
        <v>334</v>
      </c>
      <c r="C161" s="9" t="s">
        <v>317</v>
      </c>
      <c r="D161" s="26"/>
      <c r="E161" s="54">
        <v>8.6</v>
      </c>
      <c r="F161" s="27"/>
      <c r="G161" s="30"/>
      <c r="H161" s="30"/>
      <c r="I161" s="30"/>
    </row>
    <row r="162" spans="1:9" ht="15.75" x14ac:dyDescent="0.25">
      <c r="A162" s="33" t="s">
        <v>337</v>
      </c>
      <c r="B162" s="12" t="s">
        <v>334</v>
      </c>
      <c r="C162" s="9" t="s">
        <v>317</v>
      </c>
      <c r="D162" s="26"/>
      <c r="E162" s="54">
        <v>2.5299999999999998</v>
      </c>
      <c r="F162" s="27"/>
      <c r="G162" s="30"/>
      <c r="H162" s="30"/>
      <c r="I162" s="30"/>
    </row>
    <row r="163" spans="1:9" ht="15.75" x14ac:dyDescent="0.25">
      <c r="A163" s="33" t="s">
        <v>338</v>
      </c>
      <c r="B163" s="12" t="s">
        <v>363</v>
      </c>
      <c r="C163" s="9" t="s">
        <v>317</v>
      </c>
      <c r="D163" s="26"/>
      <c r="E163" s="54">
        <v>8.6</v>
      </c>
      <c r="F163" s="27"/>
      <c r="G163" s="30"/>
      <c r="H163" s="30"/>
      <c r="I163" s="30"/>
    </row>
    <row r="164" spans="1:9" ht="15.75" x14ac:dyDescent="0.25">
      <c r="A164" s="33" t="s">
        <v>339</v>
      </c>
      <c r="B164" s="12" t="s">
        <v>334</v>
      </c>
      <c r="C164" s="9" t="s">
        <v>317</v>
      </c>
      <c r="D164" s="26"/>
      <c r="E164" s="54">
        <v>2.5299999999999998</v>
      </c>
      <c r="F164" s="27"/>
      <c r="G164" s="30"/>
      <c r="H164" s="30"/>
      <c r="I164" s="30"/>
    </row>
    <row r="165" spans="1:9" ht="15.75" x14ac:dyDescent="0.25">
      <c r="A165" s="33" t="s">
        <v>340</v>
      </c>
      <c r="B165" s="12" t="s">
        <v>334</v>
      </c>
      <c r="C165" s="9" t="s">
        <v>317</v>
      </c>
      <c r="D165" s="26"/>
      <c r="E165" s="54">
        <v>12.53</v>
      </c>
      <c r="F165" s="27"/>
      <c r="G165" s="30"/>
      <c r="H165" s="30"/>
      <c r="I165" s="30"/>
    </row>
    <row r="166" spans="1:9" ht="15.75" x14ac:dyDescent="0.25">
      <c r="A166" s="33" t="s">
        <v>341</v>
      </c>
      <c r="B166" s="12" t="s">
        <v>334</v>
      </c>
      <c r="C166" s="9" t="s">
        <v>317</v>
      </c>
      <c r="D166" s="26"/>
      <c r="E166" s="54">
        <v>6.31</v>
      </c>
      <c r="F166" s="27"/>
      <c r="G166" s="30"/>
      <c r="H166" s="30"/>
      <c r="I166" s="30"/>
    </row>
    <row r="167" spans="1:9" ht="15.75" x14ac:dyDescent="0.25">
      <c r="A167" s="33" t="s">
        <v>342</v>
      </c>
      <c r="B167" s="40" t="s">
        <v>364</v>
      </c>
      <c r="C167" s="41" t="s">
        <v>317</v>
      </c>
      <c r="D167" s="34"/>
      <c r="E167" s="54">
        <v>6.56</v>
      </c>
      <c r="F167" s="27"/>
      <c r="G167" s="30"/>
      <c r="H167" s="30"/>
      <c r="I167" s="30"/>
    </row>
    <row r="168" spans="1:9" ht="15.75" x14ac:dyDescent="0.25">
      <c r="A168" s="33" t="s">
        <v>343</v>
      </c>
      <c r="B168" s="40"/>
      <c r="C168" s="41"/>
      <c r="D168" s="34">
        <v>16.25</v>
      </c>
      <c r="E168" s="54">
        <v>15</v>
      </c>
      <c r="F168" s="27"/>
      <c r="G168" s="30"/>
      <c r="H168" s="30"/>
      <c r="I168" s="30"/>
    </row>
    <row r="169" spans="1:9" ht="15.75" x14ac:dyDescent="0.25">
      <c r="A169" s="33" t="s">
        <v>344</v>
      </c>
      <c r="B169" s="40" t="s">
        <v>345</v>
      </c>
      <c r="C169" s="41" t="s">
        <v>346</v>
      </c>
      <c r="D169" s="34">
        <v>12.43</v>
      </c>
      <c r="E169" s="54">
        <f>Table1[[#This Row],[FY17 Rates]]+(Table1[[#This Row],[FY17 Rates]]*$G$3)</f>
        <v>12.652759856630825</v>
      </c>
      <c r="F169" s="27"/>
      <c r="G169" s="30"/>
      <c r="H169" s="30"/>
      <c r="I169" s="30"/>
    </row>
    <row r="170" spans="1:9" ht="15.75" x14ac:dyDescent="0.25">
      <c r="A170" s="33" t="s">
        <v>357</v>
      </c>
      <c r="B170" s="12"/>
      <c r="C170" s="9"/>
      <c r="D170" s="26">
        <v>7.37</v>
      </c>
      <c r="E170" s="54">
        <v>7.5019229999999997</v>
      </c>
      <c r="F170" s="27"/>
      <c r="G170" s="30"/>
      <c r="H170" s="30"/>
      <c r="I170" s="30"/>
    </row>
    <row r="171" spans="1:9" ht="15.75" x14ac:dyDescent="0.25">
      <c r="A171" s="33" t="s">
        <v>358</v>
      </c>
      <c r="B171" s="40"/>
      <c r="C171" s="41"/>
      <c r="D171" s="34">
        <v>5.0599999999999996</v>
      </c>
      <c r="E171" s="54">
        <v>5.1505739999999998</v>
      </c>
      <c r="F171" s="42"/>
      <c r="G171" s="30"/>
      <c r="H171" s="30"/>
      <c r="I171" s="30"/>
    </row>
    <row r="172" spans="1:9" x14ac:dyDescent="0.25">
      <c r="G172" s="30"/>
      <c r="H172" s="30"/>
      <c r="I172" s="30"/>
    </row>
    <row r="173" spans="1:9" x14ac:dyDescent="0.25">
      <c r="G173" s="30"/>
      <c r="H173" s="30"/>
      <c r="I173" s="30"/>
    </row>
    <row r="174" spans="1:9" x14ac:dyDescent="0.25">
      <c r="G174" s="30"/>
      <c r="H174" s="30"/>
      <c r="I174" s="30"/>
    </row>
    <row r="175" spans="1:9" x14ac:dyDescent="0.25">
      <c r="G175" s="30"/>
      <c r="H175" s="30"/>
      <c r="I175" s="30"/>
    </row>
    <row r="176" spans="1:9" x14ac:dyDescent="0.25">
      <c r="G176" s="30"/>
      <c r="H176" s="30"/>
      <c r="I176" s="30"/>
    </row>
    <row r="177" spans="1:9" x14ac:dyDescent="0.25">
      <c r="E177" s="36">
        <f>E168*4</f>
        <v>60</v>
      </c>
      <c r="G177" s="30"/>
      <c r="H177" s="30"/>
      <c r="I177" s="30"/>
    </row>
    <row r="180" spans="1:9" x14ac:dyDescent="0.25">
      <c r="A180" s="15"/>
      <c r="B180" s="16"/>
      <c r="C180" s="17"/>
      <c r="D180" s="17"/>
    </row>
    <row r="181" spans="1:9" x14ac:dyDescent="0.25">
      <c r="A181" s="15"/>
      <c r="B181" s="16"/>
      <c r="C181" s="17"/>
      <c r="D181" s="17"/>
    </row>
    <row r="182" spans="1:9" x14ac:dyDescent="0.25">
      <c r="A182" s="15"/>
      <c r="B182" s="16"/>
      <c r="C182" s="17"/>
      <c r="D182" s="17"/>
    </row>
    <row r="183" spans="1:9" x14ac:dyDescent="0.25">
      <c r="A183" s="15"/>
      <c r="B183" s="16"/>
      <c r="C183" s="17"/>
      <c r="D183" s="17"/>
    </row>
  </sheetData>
  <pageMargins left="0.25" right="0.25" top="0.75" bottom="0.75" header="0.3" footer="0.3"/>
  <pageSetup scale="64" fitToHeight="0" orientation="landscape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DC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Bidemi Isiaq DHCF</dc:creator>
  <cp:lastModifiedBy>Alison Whyte</cp:lastModifiedBy>
  <cp:lastPrinted>2017-11-21T22:42:28Z</cp:lastPrinted>
  <dcterms:created xsi:type="dcterms:W3CDTF">2016-12-27T16:52:48Z</dcterms:created>
  <dcterms:modified xsi:type="dcterms:W3CDTF">2019-08-02T17:37:05Z</dcterms:modified>
</cp:coreProperties>
</file>